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pivotCache/pivotCacheDefinition5.xml" ContentType="application/vnd.openxmlformats-officedocument.spreadsheetml.pivotCacheDefinition+xml"/>
  <Override PartName="/xl/pivotCache/pivotCacheRecords5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pivotTables/pivotTable10.xml" ContentType="application/vnd.openxmlformats-officedocument.spreadsheetml.pivotTable+xml"/>
  <Override PartName="/xl/pivotTables/pivotTable11.xml" ContentType="application/vnd.openxmlformats-officedocument.spreadsheetml.pivotTable+xml"/>
  <Override PartName="/xl/pivotTables/pivotTable12.xml" ContentType="application/vnd.openxmlformats-officedocument.spreadsheetml.pivotTable+xml"/>
  <Override PartName="/xl/pivotTables/pivotTable13.xml" ContentType="application/vnd.openxmlformats-officedocument.spreadsheetml.pivotTable+xml"/>
  <Override PartName="/xl/pivotTables/pivotTable14.xml" ContentType="application/vnd.openxmlformats-officedocument.spreadsheetml.pivotTable+xml"/>
  <Override PartName="/xl/pivotTables/pivotTable15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filterPrivacy="1" autoCompressPictures="0"/>
  <xr:revisionPtr revIDLastSave="0" documentId="13_ncr:1_{3EAF1728-568B-EA48-A493-6C01E6735FC5}" xr6:coauthVersionLast="36" xr6:coauthVersionMax="36" xr10:uidLastSave="{00000000-0000-0000-0000-000000000000}"/>
  <bookViews>
    <workbookView xWindow="13940" yWindow="7060" windowWidth="27220" windowHeight="17720" xr2:uid="{00000000-000D-0000-FFFF-FFFF00000000}"/>
  </bookViews>
  <sheets>
    <sheet name="Tabelle1" sheetId="1" r:id="rId1"/>
    <sheet name="Printsize" sheetId="2" r:id="rId2"/>
  </sheets>
  <calcPr calcId="181029"/>
  <pivotCaches>
    <pivotCache cacheId="23" r:id="rId3"/>
    <pivotCache cacheId="24" r:id="rId4"/>
    <pivotCache cacheId="25" r:id="rId5"/>
    <pivotCache cacheId="31" r:id="rId6"/>
    <pivotCache cacheId="34" r:id="rId7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" i="2" l="1"/>
  <c r="F1" i="2"/>
  <c r="B2" i="2"/>
  <c r="C2" i="2"/>
  <c r="D2" i="2"/>
  <c r="E2" i="2"/>
  <c r="F2" i="2"/>
  <c r="G2" i="2"/>
  <c r="H2" i="2"/>
  <c r="I2" i="2"/>
  <c r="J2" i="2"/>
  <c r="K2" i="2"/>
  <c r="B4" i="2"/>
  <c r="C4" i="2"/>
  <c r="D4" i="2"/>
  <c r="E4" i="2"/>
  <c r="F4" i="2"/>
  <c r="G4" i="2"/>
  <c r="H4" i="2"/>
  <c r="I4" i="2"/>
  <c r="J4" i="2"/>
  <c r="K4" i="2"/>
  <c r="B5" i="2"/>
  <c r="C5" i="2"/>
  <c r="D5" i="2"/>
  <c r="E5" i="2"/>
  <c r="F5" i="2"/>
  <c r="G5" i="2"/>
  <c r="H5" i="2"/>
  <c r="I5" i="2"/>
  <c r="J5" i="2"/>
  <c r="K5" i="2"/>
  <c r="B6" i="2"/>
  <c r="C6" i="2"/>
  <c r="D6" i="2"/>
  <c r="E6" i="2"/>
  <c r="F6" i="2"/>
  <c r="G6" i="2"/>
  <c r="H6" i="2"/>
  <c r="I6" i="2"/>
  <c r="J6" i="2"/>
  <c r="K6" i="2"/>
  <c r="B7" i="2"/>
  <c r="C7" i="2"/>
  <c r="D7" i="2"/>
  <c r="E7" i="2"/>
  <c r="F7" i="2"/>
  <c r="G7" i="2"/>
  <c r="H7" i="2"/>
  <c r="I7" i="2"/>
  <c r="J7" i="2"/>
  <c r="K7" i="2"/>
  <c r="B8" i="2"/>
  <c r="C8" i="2"/>
  <c r="D8" i="2"/>
  <c r="E8" i="2"/>
  <c r="F8" i="2"/>
  <c r="G8" i="2"/>
  <c r="H8" i="2"/>
  <c r="I8" i="2"/>
  <c r="J8" i="2"/>
  <c r="K8" i="2"/>
  <c r="B9" i="2"/>
  <c r="C9" i="2"/>
  <c r="D9" i="2"/>
  <c r="E9" i="2"/>
  <c r="F9" i="2"/>
  <c r="G9" i="2"/>
  <c r="H9" i="2"/>
  <c r="I9" i="2"/>
  <c r="J9" i="2"/>
  <c r="K9" i="2"/>
  <c r="B10" i="2"/>
  <c r="C10" i="2"/>
  <c r="D10" i="2"/>
  <c r="E10" i="2"/>
  <c r="F10" i="2"/>
  <c r="G10" i="2"/>
  <c r="H10" i="2"/>
  <c r="I10" i="2"/>
  <c r="J10" i="2"/>
  <c r="K10" i="2"/>
  <c r="B11" i="2"/>
  <c r="C11" i="2"/>
  <c r="D11" i="2"/>
  <c r="E11" i="2"/>
  <c r="F11" i="2"/>
  <c r="G11" i="2"/>
  <c r="H11" i="2"/>
  <c r="I11" i="2"/>
  <c r="J11" i="2"/>
  <c r="K11" i="2"/>
  <c r="B12" i="2"/>
  <c r="C12" i="2"/>
  <c r="D12" i="2"/>
  <c r="E12" i="2"/>
  <c r="F12" i="2"/>
  <c r="G12" i="2"/>
  <c r="H12" i="2"/>
  <c r="I12" i="2"/>
  <c r="J12" i="2"/>
  <c r="K12" i="2"/>
  <c r="B13" i="2"/>
  <c r="C13" i="2"/>
  <c r="D13" i="2"/>
  <c r="E13" i="2"/>
  <c r="F13" i="2"/>
  <c r="G13" i="2"/>
  <c r="H13" i="2"/>
  <c r="I13" i="2"/>
  <c r="J13" i="2"/>
  <c r="K13" i="2"/>
  <c r="B14" i="2"/>
  <c r="C14" i="2"/>
  <c r="D14" i="2"/>
  <c r="E14" i="2"/>
  <c r="F14" i="2"/>
  <c r="G14" i="2"/>
  <c r="H14" i="2"/>
  <c r="I14" i="2"/>
  <c r="J14" i="2"/>
  <c r="K14" i="2"/>
  <c r="B15" i="2"/>
  <c r="C15" i="2"/>
  <c r="D15" i="2"/>
  <c r="E15" i="2"/>
  <c r="F15" i="2"/>
  <c r="G15" i="2"/>
  <c r="H15" i="2"/>
  <c r="I15" i="2"/>
  <c r="J15" i="2"/>
  <c r="K15" i="2"/>
  <c r="B16" i="2"/>
  <c r="C16" i="2"/>
  <c r="D16" i="2"/>
  <c r="E16" i="2"/>
  <c r="F16" i="2"/>
  <c r="G16" i="2"/>
  <c r="H16" i="2"/>
  <c r="I16" i="2"/>
  <c r="J16" i="2"/>
  <c r="K16" i="2"/>
  <c r="B17" i="2"/>
  <c r="C17" i="2"/>
  <c r="D17" i="2"/>
  <c r="E17" i="2"/>
  <c r="F17" i="2"/>
  <c r="G17" i="2"/>
  <c r="H17" i="2"/>
  <c r="I17" i="2"/>
  <c r="J17" i="2"/>
  <c r="K17" i="2"/>
  <c r="B18" i="2"/>
  <c r="C18" i="2"/>
  <c r="D18" i="2"/>
  <c r="E18" i="2"/>
  <c r="F18" i="2"/>
  <c r="G18" i="2"/>
  <c r="H18" i="2"/>
  <c r="I18" i="2"/>
  <c r="J18" i="2"/>
  <c r="K18" i="2"/>
  <c r="B19" i="2"/>
  <c r="C19" i="2"/>
  <c r="D19" i="2"/>
  <c r="E19" i="2"/>
  <c r="F19" i="2"/>
  <c r="G19" i="2"/>
  <c r="H19" i="2"/>
  <c r="I19" i="2"/>
  <c r="J19" i="2"/>
  <c r="K19" i="2"/>
  <c r="B20" i="2"/>
  <c r="C20" i="2"/>
  <c r="D20" i="2"/>
  <c r="E20" i="2"/>
  <c r="F20" i="2"/>
  <c r="G20" i="2"/>
  <c r="H20" i="2"/>
  <c r="I20" i="2"/>
  <c r="J20" i="2"/>
  <c r="K20" i="2"/>
  <c r="B21" i="2"/>
  <c r="C21" i="2"/>
  <c r="D21" i="2"/>
  <c r="E21" i="2"/>
  <c r="F21" i="2"/>
  <c r="G21" i="2"/>
  <c r="H21" i="2"/>
  <c r="I21" i="2"/>
  <c r="J21" i="2"/>
  <c r="K21" i="2"/>
  <c r="B22" i="2"/>
  <c r="C22" i="2"/>
  <c r="D22" i="2"/>
  <c r="E22" i="2"/>
  <c r="F22" i="2"/>
  <c r="G22" i="2"/>
  <c r="H22" i="2"/>
  <c r="I22" i="2"/>
  <c r="J22" i="2"/>
  <c r="K22" i="2"/>
  <c r="B23" i="2"/>
  <c r="C23" i="2"/>
  <c r="D23" i="2"/>
  <c r="E23" i="2"/>
  <c r="F23" i="2"/>
  <c r="G23" i="2"/>
  <c r="H23" i="2"/>
  <c r="I23" i="2"/>
  <c r="J23" i="2"/>
  <c r="K23" i="2"/>
  <c r="B24" i="2"/>
  <c r="C24" i="2"/>
  <c r="D24" i="2"/>
  <c r="E24" i="2"/>
  <c r="F24" i="2"/>
  <c r="G24" i="2"/>
  <c r="H24" i="2"/>
  <c r="I24" i="2"/>
  <c r="J24" i="2"/>
  <c r="K24" i="2"/>
  <c r="B25" i="2"/>
  <c r="C25" i="2"/>
  <c r="D25" i="2"/>
  <c r="E25" i="2"/>
  <c r="F25" i="2"/>
  <c r="G25" i="2"/>
  <c r="H25" i="2"/>
  <c r="I25" i="2"/>
  <c r="J25" i="2"/>
  <c r="K25" i="2"/>
  <c r="B26" i="2"/>
  <c r="C26" i="2"/>
  <c r="D26" i="2"/>
  <c r="E26" i="2"/>
  <c r="F26" i="2"/>
  <c r="G26" i="2"/>
  <c r="H26" i="2"/>
  <c r="I26" i="2"/>
  <c r="J26" i="2"/>
  <c r="K26" i="2"/>
  <c r="B27" i="2"/>
  <c r="C27" i="2"/>
  <c r="D27" i="2"/>
  <c r="E27" i="2"/>
  <c r="F27" i="2"/>
  <c r="G27" i="2"/>
  <c r="H27" i="2"/>
  <c r="I27" i="2"/>
  <c r="J27" i="2"/>
  <c r="K27" i="2"/>
  <c r="B28" i="2"/>
  <c r="C28" i="2"/>
  <c r="D28" i="2"/>
  <c r="E28" i="2"/>
  <c r="F28" i="2"/>
  <c r="G28" i="2"/>
  <c r="H28" i="2"/>
  <c r="I28" i="2"/>
  <c r="J28" i="2"/>
  <c r="K28" i="2"/>
  <c r="A2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C103" i="1"/>
  <c r="D103" i="1" s="1"/>
  <c r="E103" i="1" s="1"/>
  <c r="C104" i="1"/>
  <c r="D104" i="1"/>
  <c r="E104" i="1" s="1"/>
  <c r="C101" i="1"/>
  <c r="D101" i="1" s="1"/>
  <c r="C102" i="1"/>
  <c r="D102" i="1"/>
  <c r="E102" i="1" s="1"/>
  <c r="C105" i="1"/>
  <c r="D105" i="1" s="1"/>
  <c r="E105" i="1" s="1"/>
  <c r="C100" i="1"/>
  <c r="D100" i="1"/>
  <c r="E100" i="1"/>
  <c r="K12" i="1"/>
  <c r="K19" i="1"/>
  <c r="K33" i="1"/>
  <c r="V25" i="1"/>
  <c r="K16" i="1"/>
  <c r="K9" i="1"/>
  <c r="K29" i="1"/>
  <c r="V34" i="1"/>
  <c r="V17" i="1"/>
  <c r="K26" i="1"/>
  <c r="V44" i="1"/>
  <c r="V9" i="1"/>
  <c r="E101" i="1" l="1"/>
  <c r="K31" i="1"/>
  <c r="K14" i="1"/>
</calcChain>
</file>

<file path=xl/sharedStrings.xml><?xml version="1.0" encoding="utf-8"?>
<sst xmlns="http://schemas.openxmlformats.org/spreadsheetml/2006/main" count="331" uniqueCount="114">
  <si>
    <t>Ziel</t>
  </si>
  <si>
    <t>Nachspielen einer Ausbruchsuntersuchung an Hand von Spielkarten</t>
  </si>
  <si>
    <t>Erkrankungszeitraum erlaubt EpiCurve</t>
  </si>
  <si>
    <t>Symptommuster weist auf Erreger</t>
  </si>
  <si>
    <t>Epicurve erlaubt Rückschlüsse auf Erreger</t>
  </si>
  <si>
    <t>Muster Speisen - Erkrankung zeigt auf Übertragungsvehikel</t>
  </si>
  <si>
    <t>Stratifizieren erlaubt Confounding</t>
  </si>
  <si>
    <t>Symptombilder von Thomas, Michael, Lucy (TDD)</t>
  </si>
  <si>
    <t>ID</t>
  </si>
  <si>
    <t>ill</t>
  </si>
  <si>
    <t>not ill</t>
  </si>
  <si>
    <t>S-vomit</t>
  </si>
  <si>
    <t>S-diarrh</t>
  </si>
  <si>
    <t>S-cramps</t>
  </si>
  <si>
    <t>S-fever</t>
  </si>
  <si>
    <t>S-hospital</t>
  </si>
  <si>
    <t>Symptoms</t>
  </si>
  <si>
    <t>onset-day</t>
  </si>
  <si>
    <t>Food</t>
  </si>
  <si>
    <t>hamburger</t>
  </si>
  <si>
    <t>Noroviren, Staph Aureus, Salmonellen</t>
  </si>
  <si>
    <t>Karten geben Schritte vor</t>
  </si>
  <si>
    <t>potato salad</t>
  </si>
  <si>
    <t>spaghetti</t>
  </si>
  <si>
    <t>desert</t>
  </si>
  <si>
    <t>-</t>
  </si>
  <si>
    <t>Vierfeldertafel</t>
  </si>
  <si>
    <t>Spaltenbeschriftungen</t>
  </si>
  <si>
    <t>Gesamtergebnis</t>
  </si>
  <si>
    <t>Zeilenbeschriftungen</t>
  </si>
  <si>
    <t>Anzahl von hamburger</t>
  </si>
  <si>
    <t>outcome</t>
  </si>
  <si>
    <t>Relative Risk</t>
  </si>
  <si>
    <t>Salmonella</t>
  </si>
  <si>
    <t>Anzahl von desert</t>
  </si>
  <si>
    <t>RR</t>
  </si>
  <si>
    <t>Anzahl von onset-day</t>
  </si>
  <si>
    <t>Anzahl von potato salad</t>
  </si>
  <si>
    <t>day of onset</t>
  </si>
  <si>
    <t>ate</t>
  </si>
  <si>
    <t>did not eat</t>
  </si>
  <si>
    <t>Alle Hamburgeresser</t>
  </si>
  <si>
    <t>Alle Potato salad esser</t>
  </si>
  <si>
    <t>Vomiting</t>
  </si>
  <si>
    <t>Diarrhea</t>
  </si>
  <si>
    <t>Cramps</t>
  </si>
  <si>
    <t>Hospital</t>
  </si>
  <si>
    <t>Fever</t>
  </si>
  <si>
    <t>Thermometer mit doppelter Anzeige Fahrenheit, Celsius</t>
  </si>
  <si>
    <t>Bild vom Holz"Häusl" mit Herzchen, DD rennt auf Klo (Tür mit WC)</t>
  </si>
  <si>
    <t>?racing Ambulance</t>
  </si>
  <si>
    <t>Stratification</t>
  </si>
  <si>
    <t>Teilnehmer</t>
  </si>
  <si>
    <t>gesund</t>
  </si>
  <si>
    <t>DD happy face</t>
  </si>
  <si>
    <t>Outcome</t>
  </si>
  <si>
    <t>Exposition</t>
  </si>
  <si>
    <t>http://www.printerstudio.de/machen/riesenkartendruck.html</t>
  </si>
  <si>
    <t>http://www.meinspiel.de/tarot</t>
  </si>
  <si>
    <t>62mm*112 mm</t>
  </si>
  <si>
    <t>http://www.printerstudio.de/dl/pc-guide/large-sizes.pdf</t>
  </si>
  <si>
    <t>http://www.meinspiel.de/img/grossauflagen/gestaltungsleitfaden.pdf</t>
  </si>
  <si>
    <t>Online anbieter</t>
  </si>
  <si>
    <t>besser &gt;&gt;&gt;&gt;</t>
  </si>
  <si>
    <t>printerstudio kann auch Querformat bedrucken, ist evtl. besser?</t>
  </si>
  <si>
    <t>benötigte Bilder</t>
  </si>
  <si>
    <t>1x Hamburger</t>
  </si>
  <si>
    <t>1x Kartoffelsalat (oder was anderes)</t>
  </si>
  <si>
    <t>1x Nachtisch</t>
  </si>
  <si>
    <t>Also nach Stratifizierung wird klar, dass es die Hamburger waren</t>
  </si>
  <si>
    <t>Im 15 Personenspiel wird "potato salad" ignoriert</t>
  </si>
  <si>
    <t>DD Bild von Seite, kotzend oder irgendwie ein Erbrechen suggerierend</t>
  </si>
  <si>
    <t>Zeichnungsvorschlag</t>
  </si>
  <si>
    <t>Anzahl</t>
  </si>
  <si>
    <t>3</t>
  </si>
  <si>
    <t>1-3</t>
  </si>
  <si>
    <t>1</t>
  </si>
  <si>
    <t>DD hält sich Magen, Facepain</t>
  </si>
  <si>
    <t>Inkubationszeit</t>
  </si>
  <si>
    <t>Stoppuhr, Uhr bzw Kalender, etwas, was die Inkubationszeit darstellen kann</t>
  </si>
  <si>
    <t>Die Infektionsdosis können wir evtl. später noch modellieren durch die Verdoppelung der Lebensmittelsymbole, also nichterkrankter Hamburgeresser bekommt ein Hamburgersymbol und Hamburgeresser, der ins Krankenhaus musste bekommt drei Hamburgersymbole</t>
  </si>
  <si>
    <t>889x1461</t>
  </si>
  <si>
    <t>distribution of Symptoms</t>
  </si>
  <si>
    <t xml:space="preserve">real world outbreak </t>
  </si>
  <si>
    <t>Große Spielkarten, Hochformat, beidseitig leer</t>
  </si>
  <si>
    <t>Ausbruch Elke</t>
  </si>
  <si>
    <t>Personen</t>
  </si>
  <si>
    <t>Durchfall</t>
  </si>
  <si>
    <t>Blutiger Durchfall</t>
  </si>
  <si>
    <t>Erbrechen</t>
  </si>
  <si>
    <t>Bauchweh</t>
  </si>
  <si>
    <t>Fieber</t>
  </si>
  <si>
    <t>Für Kartenspiel, entspricht bei 10 Kranken</t>
  </si>
  <si>
    <t>16 Kranke ZUSÄTZLICH</t>
  </si>
  <si>
    <t>Anzahl von S-vomit</t>
  </si>
  <si>
    <t>Anzahl von S-diarrh</t>
  </si>
  <si>
    <t>Anzahl von S-cramps</t>
  </si>
  <si>
    <t>Anzahl von S-fever</t>
  </si>
  <si>
    <t>Anzahl von S-hospital</t>
  </si>
  <si>
    <t>Constraints: no more than three symptoms (lack of cardspace)</t>
  </si>
  <si>
    <t>Severe infections caused by Salmonella Enteritidis PT8/7 linked to a private barbecue, Mertens et al 2011, doi:10.1017/S0950268812000726</t>
  </si>
  <si>
    <t>Cases explained by risk factor</t>
  </si>
  <si>
    <t>attributable risk</t>
  </si>
  <si>
    <t>attributable risk, etiological fraction (Hennekens 88, Betty 449ff)</t>
  </si>
  <si>
    <t>etiologic fraction (risk among exposed - risk among unexposed)/risk among exposed; what % of cased are due to exposure</t>
  </si>
  <si>
    <t>cases explained by exposure</t>
  </si>
  <si>
    <t>hour</t>
  </si>
  <si>
    <t>Dinner took place on Sunday noon</t>
  </si>
  <si>
    <t>onset day</t>
  </si>
  <si>
    <t>+ card zero for case-definition (runny nose, fever), edit 8.7.2016</t>
  </si>
  <si>
    <t>not ill (case def)</t>
  </si>
  <si>
    <t>this card is for working out the case definition (person is ill with runny nose, does not fulfil casedef)</t>
  </si>
  <si>
    <t>Gruppe 16</t>
  </si>
  <si>
    <t>Gruppe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</si>
</sst>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rgb="FF444444"/>
      <name val="Trebuchet MS"/>
      <family val="2"/>
    </font>
    <font>
      <sz val="9"/>
      <color rgb="FF333333"/>
      <name val="Georgia"/>
      <family val="1"/>
    </font>
    <font>
      <b/>
      <sz val="2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9" fontId="6" fillId="0" borderId="0" applyFont="0" applyFill="0" applyBorder="0" applyAlignment="0" applyProtection="0"/>
  </cellStyleXfs>
  <cellXfs count="40">
    <xf numFmtId="0" fontId="0" fillId="0" borderId="0" xfId="0"/>
    <xf numFmtId="0" fontId="0" fillId="2" borderId="0" xfId="0" applyFill="1"/>
    <xf numFmtId="0" fontId="0" fillId="3" borderId="0" xfId="0" applyFill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4" xfId="0" pivotButton="1" applyBorder="1"/>
    <xf numFmtId="0" fontId="0" fillId="0" borderId="0" xfId="0" applyNumberFormat="1" applyBorder="1"/>
    <xf numFmtId="0" fontId="0" fillId="0" borderId="4" xfId="0" applyBorder="1" applyAlignment="1">
      <alignment horizontal="left"/>
    </xf>
    <xf numFmtId="0" fontId="0" fillId="0" borderId="7" xfId="0" applyBorder="1"/>
    <xf numFmtId="0" fontId="0" fillId="0" borderId="8" xfId="0" applyBorder="1"/>
    <xf numFmtId="0" fontId="0" fillId="0" borderId="1" xfId="0" pivotButton="1" applyBorder="1"/>
    <xf numFmtId="0" fontId="0" fillId="0" borderId="2" xfId="0" pivotButton="1" applyBorder="1"/>
    <xf numFmtId="0" fontId="0" fillId="0" borderId="5" xfId="0" applyNumberFormat="1" applyBorder="1"/>
    <xf numFmtId="0" fontId="0" fillId="0" borderId="6" xfId="0" applyBorder="1" applyAlignment="1">
      <alignment horizontal="left"/>
    </xf>
    <xf numFmtId="0" fontId="0" fillId="0" borderId="7" xfId="0" applyNumberFormat="1" applyBorder="1"/>
    <xf numFmtId="0" fontId="0" fillId="0" borderId="8" xfId="0" applyNumberFormat="1" applyBorder="1"/>
    <xf numFmtId="0" fontId="0" fillId="3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0" borderId="9" xfId="0" pivotButton="1" applyBorder="1"/>
    <xf numFmtId="0" fontId="0" fillId="0" borderId="10" xfId="0" applyBorder="1"/>
    <xf numFmtId="0" fontId="0" fillId="0" borderId="10" xfId="0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4" borderId="0" xfId="0" applyFill="1"/>
    <xf numFmtId="0" fontId="1" fillId="0" borderId="0" xfId="1"/>
    <xf numFmtId="0" fontId="2" fillId="0" borderId="0" xfId="0" applyFont="1"/>
    <xf numFmtId="0" fontId="3" fillId="0" borderId="0" xfId="0" applyFont="1"/>
    <xf numFmtId="0" fontId="4" fillId="4" borderId="0" xfId="0" applyFont="1" applyFill="1"/>
    <xf numFmtId="49" fontId="0" fillId="0" borderId="0" xfId="0" applyNumberFormat="1"/>
    <xf numFmtId="49" fontId="0" fillId="4" borderId="0" xfId="0" applyNumberFormat="1" applyFill="1"/>
    <xf numFmtId="0" fontId="5" fillId="0" borderId="0" xfId="0" applyFont="1"/>
    <xf numFmtId="9" fontId="0" fillId="0" borderId="0" xfId="2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5" borderId="0" xfId="0" applyFill="1"/>
    <xf numFmtId="0" fontId="0" fillId="0" borderId="0" xfId="0" quotePrefix="1"/>
  </cellXfs>
  <cellStyles count="3">
    <cellStyle name="Link" xfId="1" builtinId="8"/>
    <cellStyle name="Prozent" xfId="2" builtinId="5"/>
    <cellStyle name="Standard" xfId="0" builtinId="0"/>
  </cellStyles>
  <dxfs count="17"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pivotCacheDefinition" Target="pivotCache/pivotCacheDefinition1.xml"/><Relationship Id="rId7" Type="http://schemas.openxmlformats.org/officeDocument/2006/relationships/pivotCacheDefinition" Target="pivotCache/pivotCacheDefinition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4.xml"/><Relationship Id="rId11" Type="http://schemas.openxmlformats.org/officeDocument/2006/relationships/calcChain" Target="calcChain.xml"/><Relationship Id="rId5" Type="http://schemas.openxmlformats.org/officeDocument/2006/relationships/pivotCacheDefinition" Target="pivotCache/pivotCacheDefinition3.xml"/><Relationship Id="rId10" Type="http://schemas.openxmlformats.org/officeDocument/2006/relationships/sharedStrings" Target="sharedStrings.xml"/><Relationship Id="rId4" Type="http://schemas.openxmlformats.org/officeDocument/2006/relationships/pivotCacheDefinition" Target="pivotCache/pivotCacheDefinition2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[cardstats.xlsx]Tabelle1!PivotTable3</c:name>
    <c:fmtId val="0"/>
  </c:pivotSource>
  <c:chart>
    <c:title>
      <c:tx>
        <c:rich>
          <a:bodyPr/>
          <a:lstStyle/>
          <a:p>
            <a:pPr>
              <a:defRPr/>
            </a:pPr>
            <a:r>
              <a:rPr lang="en-US"/>
              <a:t>Epicurve</a:t>
            </a:r>
          </a:p>
        </c:rich>
      </c:tx>
      <c:overlay val="0"/>
    </c:title>
    <c:autoTitleDeleted val="0"/>
    <c:pivotFmts>
      <c:pivotFmt>
        <c:idx val="0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Tabelle1!$O$5</c:f>
              <c:strCache>
                <c:ptCount val="1"/>
                <c:pt idx="0">
                  <c:v>Ergebnis</c:v>
                </c:pt>
              </c:strCache>
            </c:strRef>
          </c:tx>
          <c:invertIfNegative val="0"/>
          <c:cat>
            <c:strRef>
              <c:f>Tabelle1!$N$6:$N$12</c:f>
              <c:strCache>
                <c:ptCount val="6"/>
                <c:pt idx="0">
                  <c:v>0,5</c:v>
                </c:pt>
                <c:pt idx="1">
                  <c:v>1</c:v>
                </c:pt>
                <c:pt idx="2">
                  <c:v>1,5</c:v>
                </c:pt>
                <c:pt idx="3">
                  <c:v>2</c:v>
                </c:pt>
                <c:pt idx="4">
                  <c:v>2,5</c:v>
                </c:pt>
                <c:pt idx="5">
                  <c:v>3</c:v>
                </c:pt>
              </c:strCache>
            </c:strRef>
          </c:cat>
          <c:val>
            <c:numRef>
              <c:f>Tabelle1!$O$6:$O$12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4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2D-8C45-8E72-07453B3DF0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-2132833320"/>
        <c:axId val="-2133534456"/>
      </c:barChart>
      <c:catAx>
        <c:axId val="-21328333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33534456"/>
        <c:crosses val="autoZero"/>
        <c:auto val="1"/>
        <c:lblAlgn val="ctr"/>
        <c:lblOffset val="100"/>
        <c:noMultiLvlLbl val="0"/>
      </c:catAx>
      <c:valAx>
        <c:axId val="-2133534456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extTo"/>
        <c:crossAx val="-2132833320"/>
        <c:crosses val="autoZero"/>
        <c:crossBetween val="between"/>
        <c:majorUnit val="2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[cardstats.xlsx]Tabelle1!PivotTable4</c:name>
    <c:fmtId val="3"/>
  </c:pivotSource>
  <c:chart>
    <c:title>
      <c:overlay val="0"/>
    </c:title>
    <c:autoTitleDeleted val="0"/>
    <c:pivotFmts>
      <c:pivotFmt>
        <c:idx val="0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Tabelle1!$Z$5</c:f>
              <c:strCache>
                <c:ptCount val="1"/>
                <c:pt idx="0">
                  <c:v>Ergebnis</c:v>
                </c:pt>
              </c:strCache>
            </c:strRef>
          </c:tx>
          <c:invertIfNegative val="0"/>
          <c:cat>
            <c:strRef>
              <c:f>Tabelle1!$Y$6:$Y$12</c:f>
              <c:strCache>
                <c:ptCount val="6"/>
                <c:pt idx="0">
                  <c:v>0,5</c:v>
                </c:pt>
                <c:pt idx="1">
                  <c:v>1</c:v>
                </c:pt>
                <c:pt idx="2">
                  <c:v>1,5</c:v>
                </c:pt>
                <c:pt idx="3">
                  <c:v>2</c:v>
                </c:pt>
                <c:pt idx="4">
                  <c:v>2,5</c:v>
                </c:pt>
                <c:pt idx="5">
                  <c:v>3</c:v>
                </c:pt>
              </c:strCache>
            </c:strRef>
          </c:cat>
          <c:val>
            <c:numRef>
              <c:f>Tabelle1!$Z$6:$Z$12</c:f>
              <c:numCache>
                <c:formatCode>General</c:formatCode>
                <c:ptCount val="6"/>
                <c:pt idx="0">
                  <c:v>1</c:v>
                </c:pt>
                <c:pt idx="1">
                  <c:v>3</c:v>
                </c:pt>
                <c:pt idx="2">
                  <c:v>6</c:v>
                </c:pt>
                <c:pt idx="3">
                  <c:v>3</c:v>
                </c:pt>
                <c:pt idx="4">
                  <c:v>2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C3-8749-B5CC-D6F5AD6DD8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-2133513096"/>
        <c:axId val="-2133510088"/>
      </c:barChart>
      <c:catAx>
        <c:axId val="-21335130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33510088"/>
        <c:crosses val="autoZero"/>
        <c:auto val="1"/>
        <c:lblAlgn val="ctr"/>
        <c:lblOffset val="100"/>
        <c:noMultiLvlLbl val="0"/>
      </c:catAx>
      <c:valAx>
        <c:axId val="-2133510088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extTo"/>
        <c:crossAx val="-21335130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600075</xdr:colOff>
      <xdr:row>11</xdr:row>
      <xdr:rowOff>114300</xdr:rowOff>
    </xdr:from>
    <xdr:to>
      <xdr:col>15</xdr:col>
      <xdr:colOff>352425</xdr:colOff>
      <xdr:row>26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523875</xdr:colOff>
      <xdr:row>12</xdr:row>
      <xdr:rowOff>19050</xdr:rowOff>
    </xdr:from>
    <xdr:to>
      <xdr:col>26</xdr:col>
      <xdr:colOff>561975</xdr:colOff>
      <xdr:row>26</xdr:row>
      <xdr:rowOff>38100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_rels/pivotCacheDefinition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5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or" refreshedDate="41561.660736342594" createdVersion="4" refreshedVersion="4" minRefreshableVersion="3" recordCount="25" xr:uid="{00000000-000A-0000-FFFF-FFFF18000000}">
  <cacheSource type="worksheet">
    <worksheetSource ref="G65:K91" sheet="Tabelle1"/>
  </cacheSource>
  <cacheFields count="5">
    <cacheField name="S-vomit" numFmtId="0">
      <sharedItems containsMixedTypes="1" containsNumber="1" containsInteger="1" minValue="0" maxValue="1" count="3">
        <n v="1"/>
        <n v="0"/>
        <s v="-"/>
      </sharedItems>
    </cacheField>
    <cacheField name="S-diarrh" numFmtId="0">
      <sharedItems containsMixedTypes="1" containsNumber="1" containsInteger="1" minValue="0" maxValue="1" count="3">
        <n v="0"/>
        <n v="1"/>
        <s v="-"/>
      </sharedItems>
    </cacheField>
    <cacheField name="S-cramps" numFmtId="0">
      <sharedItems containsMixedTypes="1" containsNumber="1" containsInteger="1" minValue="0" maxValue="1" count="3">
        <n v="0"/>
        <n v="1"/>
        <s v="-"/>
      </sharedItems>
    </cacheField>
    <cacheField name="S-fever" numFmtId="0">
      <sharedItems containsMixedTypes="1" containsNumber="1" containsInteger="1" minValue="0" maxValue="1" count="3">
        <n v="1"/>
        <n v="0"/>
        <s v="-"/>
      </sharedItems>
    </cacheField>
    <cacheField name="S-hospital" numFmtId="0">
      <sharedItems containsMixedTypes="1" containsNumber="1" containsInteger="1" minValue="0" maxValue="1" count="3">
        <n v="1"/>
        <n v="0"/>
        <s v="-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or" refreshedDate="42559.459109953707" createdVersion="4" refreshedVersion="4" minRefreshableVersion="3" recordCount="16" xr:uid="{00000000-000A-0000-FFFF-FFFF1E000000}">
  <cacheSource type="worksheet">
    <worksheetSource ref="B65:F81" sheet="Tabelle1"/>
  </cacheSource>
  <cacheFields count="5">
    <cacheField name="outcome" numFmtId="0">
      <sharedItems count="2">
        <s v="not ill"/>
        <s v="ill"/>
      </sharedItems>
    </cacheField>
    <cacheField name="hamburger" numFmtId="0">
      <sharedItems containsSemiMixedTypes="0" containsString="0" containsNumber="1" containsInteger="1" minValue="0" maxValue="1" count="2">
        <n v="1"/>
        <n v="0"/>
      </sharedItems>
    </cacheField>
    <cacheField name="desert" numFmtId="0">
      <sharedItems containsSemiMixedTypes="0" containsString="0" containsNumber="1" containsInteger="1" minValue="0" maxValue="1" count="2">
        <n v="1"/>
        <n v="0"/>
      </sharedItems>
    </cacheField>
    <cacheField name="potato salad" numFmtId="0">
      <sharedItems containsSemiMixedTypes="0" containsString="0" containsNumber="1" containsInteger="1" minValue="0" maxValue="1" count="2">
        <n v="1"/>
        <n v="0"/>
      </sharedItems>
    </cacheField>
    <cacheField name="spaghetti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or" refreshedDate="42559.459771875001" createdVersion="4" refreshedVersion="4" minRefreshableVersion="3" recordCount="26" xr:uid="{00000000-000A-0000-FFFF-FFFF24000000}">
  <cacheSource type="worksheet">
    <worksheetSource ref="B65:F91" sheet="Tabelle1"/>
  </cacheSource>
  <cacheFields count="5">
    <cacheField name="outcome" numFmtId="0">
      <sharedItems count="2">
        <s v="not ill"/>
        <s v="ill"/>
      </sharedItems>
    </cacheField>
    <cacheField name="hamburger" numFmtId="0">
      <sharedItems containsSemiMixedTypes="0" containsString="0" containsNumber="1" containsInteger="1" minValue="0" maxValue="1" count="2">
        <n v="1"/>
        <n v="0"/>
      </sharedItems>
    </cacheField>
    <cacheField name="desert" numFmtId="0">
      <sharedItems containsSemiMixedTypes="0" containsString="0" containsNumber="1" containsInteger="1" minValue="0" maxValue="1" count="2">
        <n v="1"/>
        <n v="0"/>
      </sharedItems>
    </cacheField>
    <cacheField name="potato salad" numFmtId="0">
      <sharedItems containsSemiMixedTypes="0" containsString="0" containsNumber="1" containsInteger="1" minValue="0" maxValue="1" count="2">
        <n v="1"/>
        <n v="0"/>
      </sharedItems>
    </cacheField>
    <cacheField name="spaghetti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or" refreshedDate="44821.612217361115" createdVersion="6" refreshedVersion="6" minRefreshableVersion="3" recordCount="26" xr:uid="{537B7FAB-9A38-204C-AB8A-0C56A670CF25}">
  <cacheSource type="worksheet">
    <worksheetSource ref="B65:L91" sheet="Tabelle1"/>
  </cacheSource>
  <cacheFields count="11">
    <cacheField name="outcome" numFmtId="0">
      <sharedItems count="2">
        <s v="not ill"/>
        <s v="ill"/>
      </sharedItems>
    </cacheField>
    <cacheField name="hamburger" numFmtId="0">
      <sharedItems containsSemiMixedTypes="0" containsString="0" containsNumber="1" containsInteger="1" minValue="0" maxValue="1"/>
    </cacheField>
    <cacheField name="desert" numFmtId="0">
      <sharedItems containsSemiMixedTypes="0" containsString="0" containsNumber="1" containsInteger="1" minValue="0" maxValue="1"/>
    </cacheField>
    <cacheField name="potato salad" numFmtId="0">
      <sharedItems containsSemiMixedTypes="0" containsString="0" containsNumber="1" containsInteger="1" minValue="0" maxValue="1"/>
    </cacheField>
    <cacheField name="spaghetti" numFmtId="0">
      <sharedItems/>
    </cacheField>
    <cacheField name="S-vomit" numFmtId="0">
      <sharedItems containsMixedTypes="1" containsNumber="1" containsInteger="1" minValue="0" maxValue="1"/>
    </cacheField>
    <cacheField name="S-diarrh" numFmtId="0">
      <sharedItems containsMixedTypes="1" containsNumber="1" containsInteger="1" minValue="0" maxValue="1"/>
    </cacheField>
    <cacheField name="S-cramps" numFmtId="0">
      <sharedItems containsMixedTypes="1" containsNumber="1" containsInteger="1" minValue="0" maxValue="1"/>
    </cacheField>
    <cacheField name="S-fever" numFmtId="0">
      <sharedItems containsMixedTypes="1" containsNumber="1" containsInteger="1" minValue="0" maxValue="1"/>
    </cacheField>
    <cacheField name="S-hospital" numFmtId="0">
      <sharedItems containsMixedTypes="1" containsNumber="1" containsInteger="1" minValue="0" maxValue="1"/>
    </cacheField>
    <cacheField name="onset-day" numFmtId="0">
      <sharedItems containsMixedTypes="1" containsNumber="1" minValue="0.5" maxValue="3" count="7">
        <n v="2"/>
        <n v="0.5"/>
        <n v="1.5"/>
        <n v="1"/>
        <n v="2.5"/>
        <n v="3"/>
        <s v="-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or" refreshedDate="44821.612578819448" createdVersion="6" refreshedVersion="6" minRefreshableVersion="3" recordCount="16" xr:uid="{23C926B5-B841-3243-8AB6-A3992151B5F6}">
  <cacheSource type="worksheet">
    <worksheetSource ref="B65:L81" sheet="Tabelle1"/>
  </cacheSource>
  <cacheFields count="11">
    <cacheField name="outcome" numFmtId="0">
      <sharedItems count="2">
        <s v="not ill"/>
        <s v="ill"/>
      </sharedItems>
    </cacheField>
    <cacheField name="hamburger" numFmtId="0">
      <sharedItems containsSemiMixedTypes="0" containsString="0" containsNumber="1" containsInteger="1" minValue="0" maxValue="1"/>
    </cacheField>
    <cacheField name="desert" numFmtId="0">
      <sharedItems containsSemiMixedTypes="0" containsString="0" containsNumber="1" containsInteger="1" minValue="0" maxValue="1"/>
    </cacheField>
    <cacheField name="potato salad" numFmtId="0">
      <sharedItems containsSemiMixedTypes="0" containsString="0" containsNumber="1" containsInteger="1" minValue="0" maxValue="1"/>
    </cacheField>
    <cacheField name="spaghetti" numFmtId="0">
      <sharedItems/>
    </cacheField>
    <cacheField name="S-vomit" numFmtId="0">
      <sharedItems containsMixedTypes="1" containsNumber="1" containsInteger="1" minValue="0" maxValue="1"/>
    </cacheField>
    <cacheField name="S-diarrh" numFmtId="0">
      <sharedItems containsMixedTypes="1" containsNumber="1" containsInteger="1" minValue="0" maxValue="1"/>
    </cacheField>
    <cacheField name="S-cramps" numFmtId="0">
      <sharedItems containsMixedTypes="1" containsNumber="1" containsInteger="1" minValue="0" maxValue="1"/>
    </cacheField>
    <cacheField name="S-fever" numFmtId="0">
      <sharedItems containsMixedTypes="1" containsNumber="1" containsInteger="1" minValue="0" maxValue="1"/>
    </cacheField>
    <cacheField name="S-hospital" numFmtId="0">
      <sharedItems containsMixedTypes="1" containsNumber="1" containsInteger="1" minValue="0" maxValue="1"/>
    </cacheField>
    <cacheField name="onset-day" numFmtId="0">
      <sharedItems containsMixedTypes="1" containsNumber="1" minValue="0.5" maxValue="3" count="7">
        <n v="2"/>
        <n v="0.5"/>
        <n v="1.5"/>
        <n v="1"/>
        <n v="2.5"/>
        <n v="3"/>
        <s v="-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5">
  <r>
    <x v="0"/>
    <x v="0"/>
    <x v="0"/>
    <x v="0"/>
    <x v="0"/>
  </r>
  <r>
    <x v="1"/>
    <x v="1"/>
    <x v="1"/>
    <x v="1"/>
    <x v="1"/>
  </r>
  <r>
    <x v="1"/>
    <x v="1"/>
    <x v="0"/>
    <x v="0"/>
    <x v="1"/>
  </r>
  <r>
    <x v="1"/>
    <x v="1"/>
    <x v="1"/>
    <x v="0"/>
    <x v="1"/>
  </r>
  <r>
    <x v="0"/>
    <x v="1"/>
    <x v="1"/>
    <x v="1"/>
    <x v="1"/>
  </r>
  <r>
    <x v="0"/>
    <x v="1"/>
    <x v="0"/>
    <x v="1"/>
    <x v="1"/>
  </r>
  <r>
    <x v="1"/>
    <x v="1"/>
    <x v="1"/>
    <x v="0"/>
    <x v="1"/>
  </r>
  <r>
    <x v="1"/>
    <x v="1"/>
    <x v="1"/>
    <x v="1"/>
    <x v="1"/>
  </r>
  <r>
    <x v="1"/>
    <x v="1"/>
    <x v="0"/>
    <x v="0"/>
    <x v="0"/>
  </r>
  <r>
    <x v="0"/>
    <x v="1"/>
    <x v="1"/>
    <x v="1"/>
    <x v="1"/>
  </r>
  <r>
    <x v="2"/>
    <x v="2"/>
    <x v="2"/>
    <x v="2"/>
    <x v="2"/>
  </r>
  <r>
    <x v="2"/>
    <x v="2"/>
    <x v="2"/>
    <x v="2"/>
    <x v="2"/>
  </r>
  <r>
    <x v="2"/>
    <x v="2"/>
    <x v="2"/>
    <x v="2"/>
    <x v="2"/>
  </r>
  <r>
    <x v="2"/>
    <x v="2"/>
    <x v="2"/>
    <x v="2"/>
    <x v="2"/>
  </r>
  <r>
    <x v="2"/>
    <x v="2"/>
    <x v="2"/>
    <x v="2"/>
    <x v="2"/>
  </r>
  <r>
    <x v="0"/>
    <x v="1"/>
    <x v="1"/>
    <x v="1"/>
    <x v="1"/>
  </r>
  <r>
    <x v="1"/>
    <x v="0"/>
    <x v="1"/>
    <x v="0"/>
    <x v="0"/>
  </r>
  <r>
    <x v="1"/>
    <x v="1"/>
    <x v="1"/>
    <x v="0"/>
    <x v="1"/>
  </r>
  <r>
    <x v="1"/>
    <x v="1"/>
    <x v="0"/>
    <x v="0"/>
    <x v="1"/>
  </r>
  <r>
    <x v="0"/>
    <x v="1"/>
    <x v="1"/>
    <x v="1"/>
    <x v="1"/>
  </r>
  <r>
    <x v="1"/>
    <x v="1"/>
    <x v="0"/>
    <x v="0"/>
    <x v="0"/>
  </r>
  <r>
    <x v="2"/>
    <x v="2"/>
    <x v="2"/>
    <x v="2"/>
    <x v="2"/>
  </r>
  <r>
    <x v="2"/>
    <x v="2"/>
    <x v="2"/>
    <x v="2"/>
    <x v="2"/>
  </r>
  <r>
    <x v="2"/>
    <x v="2"/>
    <x v="2"/>
    <x v="2"/>
    <x v="2"/>
  </r>
  <r>
    <x v="2"/>
    <x v="2"/>
    <x v="2"/>
    <x v="2"/>
    <x v="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6">
  <r>
    <x v="0"/>
    <x v="0"/>
    <x v="0"/>
    <x v="0"/>
    <s v="-"/>
  </r>
  <r>
    <x v="1"/>
    <x v="0"/>
    <x v="0"/>
    <x v="0"/>
    <s v="-"/>
  </r>
  <r>
    <x v="1"/>
    <x v="0"/>
    <x v="0"/>
    <x v="0"/>
    <s v="-"/>
  </r>
  <r>
    <x v="1"/>
    <x v="0"/>
    <x v="0"/>
    <x v="0"/>
    <s v="-"/>
  </r>
  <r>
    <x v="1"/>
    <x v="0"/>
    <x v="0"/>
    <x v="0"/>
    <s v="-"/>
  </r>
  <r>
    <x v="1"/>
    <x v="0"/>
    <x v="0"/>
    <x v="0"/>
    <s v="-"/>
  </r>
  <r>
    <x v="1"/>
    <x v="0"/>
    <x v="1"/>
    <x v="0"/>
    <s v="-"/>
  </r>
  <r>
    <x v="1"/>
    <x v="0"/>
    <x v="1"/>
    <x v="0"/>
    <s v="-"/>
  </r>
  <r>
    <x v="1"/>
    <x v="0"/>
    <x v="1"/>
    <x v="1"/>
    <s v="-"/>
  </r>
  <r>
    <x v="1"/>
    <x v="1"/>
    <x v="1"/>
    <x v="1"/>
    <s v="-"/>
  </r>
  <r>
    <x v="1"/>
    <x v="1"/>
    <x v="1"/>
    <x v="1"/>
    <s v="-"/>
  </r>
  <r>
    <x v="0"/>
    <x v="0"/>
    <x v="0"/>
    <x v="0"/>
    <s v="-"/>
  </r>
  <r>
    <x v="0"/>
    <x v="1"/>
    <x v="0"/>
    <x v="1"/>
    <s v="-"/>
  </r>
  <r>
    <x v="0"/>
    <x v="1"/>
    <x v="0"/>
    <x v="1"/>
    <s v="-"/>
  </r>
  <r>
    <x v="0"/>
    <x v="1"/>
    <x v="1"/>
    <x v="1"/>
    <s v="-"/>
  </r>
  <r>
    <x v="0"/>
    <x v="1"/>
    <x v="1"/>
    <x v="1"/>
    <s v="-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26">
  <r>
    <x v="0"/>
    <x v="0"/>
    <x v="0"/>
    <x v="0"/>
    <s v="-"/>
  </r>
  <r>
    <x v="1"/>
    <x v="0"/>
    <x v="0"/>
    <x v="0"/>
    <s v="-"/>
  </r>
  <r>
    <x v="1"/>
    <x v="0"/>
    <x v="0"/>
    <x v="0"/>
    <s v="-"/>
  </r>
  <r>
    <x v="1"/>
    <x v="0"/>
    <x v="0"/>
    <x v="0"/>
    <s v="-"/>
  </r>
  <r>
    <x v="1"/>
    <x v="0"/>
    <x v="0"/>
    <x v="0"/>
    <s v="-"/>
  </r>
  <r>
    <x v="1"/>
    <x v="0"/>
    <x v="0"/>
    <x v="0"/>
    <s v="-"/>
  </r>
  <r>
    <x v="1"/>
    <x v="0"/>
    <x v="1"/>
    <x v="0"/>
    <s v="-"/>
  </r>
  <r>
    <x v="1"/>
    <x v="0"/>
    <x v="1"/>
    <x v="0"/>
    <s v="-"/>
  </r>
  <r>
    <x v="1"/>
    <x v="0"/>
    <x v="1"/>
    <x v="1"/>
    <s v="-"/>
  </r>
  <r>
    <x v="1"/>
    <x v="1"/>
    <x v="1"/>
    <x v="1"/>
    <s v="-"/>
  </r>
  <r>
    <x v="1"/>
    <x v="1"/>
    <x v="1"/>
    <x v="1"/>
    <s v="-"/>
  </r>
  <r>
    <x v="0"/>
    <x v="0"/>
    <x v="0"/>
    <x v="0"/>
    <s v="-"/>
  </r>
  <r>
    <x v="0"/>
    <x v="1"/>
    <x v="0"/>
    <x v="1"/>
    <s v="-"/>
  </r>
  <r>
    <x v="0"/>
    <x v="1"/>
    <x v="0"/>
    <x v="1"/>
    <s v="-"/>
  </r>
  <r>
    <x v="0"/>
    <x v="1"/>
    <x v="1"/>
    <x v="1"/>
    <s v="-"/>
  </r>
  <r>
    <x v="0"/>
    <x v="1"/>
    <x v="1"/>
    <x v="1"/>
    <s v="-"/>
  </r>
  <r>
    <x v="1"/>
    <x v="0"/>
    <x v="0"/>
    <x v="1"/>
    <s v="-"/>
  </r>
  <r>
    <x v="1"/>
    <x v="0"/>
    <x v="0"/>
    <x v="1"/>
    <s v="-"/>
  </r>
  <r>
    <x v="1"/>
    <x v="0"/>
    <x v="0"/>
    <x v="0"/>
    <s v="-"/>
  </r>
  <r>
    <x v="1"/>
    <x v="0"/>
    <x v="1"/>
    <x v="0"/>
    <s v="-"/>
  </r>
  <r>
    <x v="1"/>
    <x v="1"/>
    <x v="1"/>
    <x v="0"/>
    <s v="-"/>
  </r>
  <r>
    <x v="1"/>
    <x v="1"/>
    <x v="1"/>
    <x v="1"/>
    <s v="-"/>
  </r>
  <r>
    <x v="0"/>
    <x v="0"/>
    <x v="0"/>
    <x v="0"/>
    <s v="-"/>
  </r>
  <r>
    <x v="0"/>
    <x v="1"/>
    <x v="0"/>
    <x v="0"/>
    <s v="-"/>
  </r>
  <r>
    <x v="0"/>
    <x v="1"/>
    <x v="0"/>
    <x v="1"/>
    <s v="-"/>
  </r>
  <r>
    <x v="0"/>
    <x v="1"/>
    <x v="1"/>
    <x v="1"/>
    <s v="-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6">
  <r>
    <x v="0"/>
    <n v="1"/>
    <n v="1"/>
    <n v="1"/>
    <s v="-"/>
    <n v="0"/>
    <n v="0"/>
    <n v="0"/>
    <n v="1"/>
    <n v="0"/>
    <x v="0"/>
  </r>
  <r>
    <x v="1"/>
    <n v="1"/>
    <n v="1"/>
    <n v="1"/>
    <s v="-"/>
    <n v="1"/>
    <n v="0"/>
    <n v="0"/>
    <n v="1"/>
    <n v="1"/>
    <x v="1"/>
  </r>
  <r>
    <x v="1"/>
    <n v="1"/>
    <n v="1"/>
    <n v="1"/>
    <s v="-"/>
    <n v="0"/>
    <n v="1"/>
    <n v="1"/>
    <n v="0"/>
    <n v="0"/>
    <x v="2"/>
  </r>
  <r>
    <x v="1"/>
    <n v="1"/>
    <n v="1"/>
    <n v="1"/>
    <s v="-"/>
    <n v="0"/>
    <n v="1"/>
    <n v="0"/>
    <n v="1"/>
    <n v="0"/>
    <x v="3"/>
  </r>
  <r>
    <x v="1"/>
    <n v="1"/>
    <n v="1"/>
    <n v="1"/>
    <s v="-"/>
    <n v="0"/>
    <n v="1"/>
    <n v="1"/>
    <n v="1"/>
    <n v="0"/>
    <x v="2"/>
  </r>
  <r>
    <x v="1"/>
    <n v="1"/>
    <n v="1"/>
    <n v="1"/>
    <s v="-"/>
    <n v="1"/>
    <n v="1"/>
    <n v="1"/>
    <n v="0"/>
    <n v="0"/>
    <x v="2"/>
  </r>
  <r>
    <x v="1"/>
    <n v="1"/>
    <n v="0"/>
    <n v="1"/>
    <s v="-"/>
    <n v="1"/>
    <n v="1"/>
    <n v="0"/>
    <n v="0"/>
    <n v="0"/>
    <x v="2"/>
  </r>
  <r>
    <x v="1"/>
    <n v="1"/>
    <n v="0"/>
    <n v="1"/>
    <s v="-"/>
    <n v="0"/>
    <n v="1"/>
    <n v="1"/>
    <n v="1"/>
    <n v="0"/>
    <x v="0"/>
  </r>
  <r>
    <x v="1"/>
    <n v="1"/>
    <n v="0"/>
    <n v="0"/>
    <s v="-"/>
    <n v="0"/>
    <n v="1"/>
    <n v="1"/>
    <n v="0"/>
    <n v="0"/>
    <x v="4"/>
  </r>
  <r>
    <x v="1"/>
    <n v="0"/>
    <n v="0"/>
    <n v="0"/>
    <s v="-"/>
    <n v="0"/>
    <n v="1"/>
    <n v="0"/>
    <n v="1"/>
    <n v="1"/>
    <x v="0"/>
  </r>
  <r>
    <x v="1"/>
    <n v="0"/>
    <n v="0"/>
    <n v="0"/>
    <s v="-"/>
    <n v="1"/>
    <n v="1"/>
    <n v="1"/>
    <n v="0"/>
    <n v="0"/>
    <x v="5"/>
  </r>
  <r>
    <x v="0"/>
    <n v="1"/>
    <n v="1"/>
    <n v="1"/>
    <s v="-"/>
    <s v="-"/>
    <s v="-"/>
    <s v="-"/>
    <s v="-"/>
    <s v="-"/>
    <x v="6"/>
  </r>
  <r>
    <x v="0"/>
    <n v="0"/>
    <n v="1"/>
    <n v="0"/>
    <s v="-"/>
    <s v="-"/>
    <s v="-"/>
    <s v="-"/>
    <s v="-"/>
    <s v="-"/>
    <x v="6"/>
  </r>
  <r>
    <x v="0"/>
    <n v="0"/>
    <n v="1"/>
    <n v="0"/>
    <s v="-"/>
    <s v="-"/>
    <s v="-"/>
    <s v="-"/>
    <s v="-"/>
    <s v="-"/>
    <x v="6"/>
  </r>
  <r>
    <x v="0"/>
    <n v="0"/>
    <n v="0"/>
    <n v="0"/>
    <s v="-"/>
    <s v="-"/>
    <s v="-"/>
    <s v="-"/>
    <s v="-"/>
    <s v="-"/>
    <x v="6"/>
  </r>
  <r>
    <x v="0"/>
    <n v="0"/>
    <n v="0"/>
    <n v="0"/>
    <s v="-"/>
    <s v="-"/>
    <s v="-"/>
    <s v="-"/>
    <s v="-"/>
    <s v="-"/>
    <x v="6"/>
  </r>
  <r>
    <x v="1"/>
    <n v="1"/>
    <n v="1"/>
    <n v="0"/>
    <s v="-"/>
    <n v="1"/>
    <n v="1"/>
    <n v="1"/>
    <n v="0"/>
    <n v="0"/>
    <x v="2"/>
  </r>
  <r>
    <x v="1"/>
    <n v="1"/>
    <n v="1"/>
    <n v="0"/>
    <s v="-"/>
    <n v="0"/>
    <n v="0"/>
    <n v="1"/>
    <n v="1"/>
    <n v="1"/>
    <x v="3"/>
  </r>
  <r>
    <x v="1"/>
    <n v="1"/>
    <n v="1"/>
    <n v="1"/>
    <s v="-"/>
    <n v="0"/>
    <n v="1"/>
    <n v="1"/>
    <n v="1"/>
    <n v="0"/>
    <x v="2"/>
  </r>
  <r>
    <x v="1"/>
    <n v="1"/>
    <n v="0"/>
    <n v="1"/>
    <s v="-"/>
    <n v="0"/>
    <n v="1"/>
    <n v="0"/>
    <n v="1"/>
    <n v="0"/>
    <x v="0"/>
  </r>
  <r>
    <x v="1"/>
    <n v="0"/>
    <n v="0"/>
    <n v="1"/>
    <s v="-"/>
    <n v="1"/>
    <n v="1"/>
    <n v="1"/>
    <n v="0"/>
    <n v="0"/>
    <x v="4"/>
  </r>
  <r>
    <x v="1"/>
    <n v="0"/>
    <n v="0"/>
    <n v="0"/>
    <s v="-"/>
    <n v="0"/>
    <n v="1"/>
    <n v="0"/>
    <n v="1"/>
    <n v="1"/>
    <x v="3"/>
  </r>
  <r>
    <x v="0"/>
    <n v="1"/>
    <n v="1"/>
    <n v="1"/>
    <s v="-"/>
    <s v="-"/>
    <s v="-"/>
    <s v="-"/>
    <s v="-"/>
    <s v="-"/>
    <x v="6"/>
  </r>
  <r>
    <x v="0"/>
    <n v="0"/>
    <n v="1"/>
    <n v="1"/>
    <s v="-"/>
    <s v="-"/>
    <s v="-"/>
    <s v="-"/>
    <s v="-"/>
    <s v="-"/>
    <x v="6"/>
  </r>
  <r>
    <x v="0"/>
    <n v="0"/>
    <n v="1"/>
    <n v="0"/>
    <s v="-"/>
    <s v="-"/>
    <s v="-"/>
    <s v="-"/>
    <s v="-"/>
    <s v="-"/>
    <x v="6"/>
  </r>
  <r>
    <x v="0"/>
    <n v="0"/>
    <n v="0"/>
    <n v="0"/>
    <s v="-"/>
    <s v="-"/>
    <s v="-"/>
    <s v="-"/>
    <s v="-"/>
    <s v="-"/>
    <x v="6"/>
  </r>
</pivotCacheRecords>
</file>

<file path=xl/pivotCache/pivotCacheRecords5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6">
  <r>
    <x v="0"/>
    <n v="1"/>
    <n v="1"/>
    <n v="1"/>
    <s v="-"/>
    <n v="0"/>
    <n v="0"/>
    <n v="0"/>
    <n v="1"/>
    <n v="0"/>
    <x v="0"/>
  </r>
  <r>
    <x v="1"/>
    <n v="1"/>
    <n v="1"/>
    <n v="1"/>
    <s v="-"/>
    <n v="1"/>
    <n v="0"/>
    <n v="0"/>
    <n v="1"/>
    <n v="1"/>
    <x v="1"/>
  </r>
  <r>
    <x v="1"/>
    <n v="1"/>
    <n v="1"/>
    <n v="1"/>
    <s v="-"/>
    <n v="0"/>
    <n v="1"/>
    <n v="1"/>
    <n v="0"/>
    <n v="0"/>
    <x v="2"/>
  </r>
  <r>
    <x v="1"/>
    <n v="1"/>
    <n v="1"/>
    <n v="1"/>
    <s v="-"/>
    <n v="0"/>
    <n v="1"/>
    <n v="0"/>
    <n v="1"/>
    <n v="0"/>
    <x v="3"/>
  </r>
  <r>
    <x v="1"/>
    <n v="1"/>
    <n v="1"/>
    <n v="1"/>
    <s v="-"/>
    <n v="0"/>
    <n v="1"/>
    <n v="1"/>
    <n v="1"/>
    <n v="0"/>
    <x v="2"/>
  </r>
  <r>
    <x v="1"/>
    <n v="1"/>
    <n v="1"/>
    <n v="1"/>
    <s v="-"/>
    <n v="1"/>
    <n v="1"/>
    <n v="1"/>
    <n v="0"/>
    <n v="0"/>
    <x v="2"/>
  </r>
  <r>
    <x v="1"/>
    <n v="1"/>
    <n v="0"/>
    <n v="1"/>
    <s v="-"/>
    <n v="1"/>
    <n v="1"/>
    <n v="0"/>
    <n v="0"/>
    <n v="0"/>
    <x v="2"/>
  </r>
  <r>
    <x v="1"/>
    <n v="1"/>
    <n v="0"/>
    <n v="1"/>
    <s v="-"/>
    <n v="0"/>
    <n v="1"/>
    <n v="1"/>
    <n v="1"/>
    <n v="0"/>
    <x v="0"/>
  </r>
  <r>
    <x v="1"/>
    <n v="1"/>
    <n v="0"/>
    <n v="0"/>
    <s v="-"/>
    <n v="0"/>
    <n v="1"/>
    <n v="1"/>
    <n v="0"/>
    <n v="0"/>
    <x v="4"/>
  </r>
  <r>
    <x v="1"/>
    <n v="0"/>
    <n v="0"/>
    <n v="0"/>
    <s v="-"/>
    <n v="0"/>
    <n v="1"/>
    <n v="0"/>
    <n v="1"/>
    <n v="1"/>
    <x v="0"/>
  </r>
  <r>
    <x v="1"/>
    <n v="0"/>
    <n v="0"/>
    <n v="0"/>
    <s v="-"/>
    <n v="1"/>
    <n v="1"/>
    <n v="1"/>
    <n v="0"/>
    <n v="0"/>
    <x v="5"/>
  </r>
  <r>
    <x v="0"/>
    <n v="1"/>
    <n v="1"/>
    <n v="1"/>
    <s v="-"/>
    <s v="-"/>
    <s v="-"/>
    <s v="-"/>
    <s v="-"/>
    <s v="-"/>
    <x v="6"/>
  </r>
  <r>
    <x v="0"/>
    <n v="0"/>
    <n v="1"/>
    <n v="0"/>
    <s v="-"/>
    <s v="-"/>
    <s v="-"/>
    <s v="-"/>
    <s v="-"/>
    <s v="-"/>
    <x v="6"/>
  </r>
  <r>
    <x v="0"/>
    <n v="0"/>
    <n v="1"/>
    <n v="0"/>
    <s v="-"/>
    <s v="-"/>
    <s v="-"/>
    <s v="-"/>
    <s v="-"/>
    <s v="-"/>
    <x v="6"/>
  </r>
  <r>
    <x v="0"/>
    <n v="0"/>
    <n v="0"/>
    <n v="0"/>
    <s v="-"/>
    <s v="-"/>
    <s v="-"/>
    <s v="-"/>
    <s v="-"/>
    <s v="-"/>
    <x v="6"/>
  </r>
  <r>
    <x v="0"/>
    <n v="0"/>
    <n v="0"/>
    <n v="0"/>
    <s v="-"/>
    <s v="-"/>
    <s v="-"/>
    <s v="-"/>
    <s v="-"/>
    <s v="-"/>
    <x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1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1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1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24" applyNumberFormats="0" applyBorderFormats="0" applyFontFormats="0" applyPatternFormats="0" applyAlignmentFormats="0" applyWidthHeightFormats="1" dataCaption="Werte" updatedVersion="4" minRefreshableVersion="3" useAutoFormatting="1" itemPrintTitles="1" createdVersion="4" indent="0" outline="1" outlineData="1" multipleFieldFilters="0">
  <location ref="G6:J10" firstHeaderRow="1" firstDataRow="2" firstDataCol="1"/>
  <pivotFields count="5">
    <pivotField axis="axisCol" showAll="0" defaultSubtotal="0">
      <items count="2">
        <item x="1"/>
        <item x="0"/>
      </items>
    </pivotField>
    <pivotField axis="axisRow" dataField="1" showAll="0">
      <items count="3">
        <item n="ate" x="0"/>
        <item n="did not eat" x="1"/>
        <item t="default"/>
      </items>
    </pivotField>
    <pivotField showAll="0"/>
    <pivotField showAll="0"/>
    <pivotField showAll="0"/>
  </pivotFields>
  <rowFields count="1">
    <field x="1"/>
  </rowFields>
  <rowItems count="3">
    <i>
      <x/>
    </i>
    <i>
      <x v="1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Anzahl von hamburger" fld="1" subtotal="count" baseField="0" baseItem="0"/>
  </dataFields>
  <formats count="1">
    <format dxfId="7">
      <pivotArea type="all" dataOnly="0" outline="0" fieldPosition="0"/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0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E000000}" name="PivotTable9" cacheId="25" applyNumberFormats="0" applyBorderFormats="0" applyFontFormats="0" applyPatternFormats="0" applyAlignmentFormats="0" applyWidthHeightFormats="1" dataCaption="Werte" updatedVersion="4" minRefreshableVersion="3" useAutoFormatting="1" itemPrintTitles="1" createdVersion="4" indent="0" outline="1" outlineData="1" multipleFieldFilters="0">
  <location ref="R31:U35" firstHeaderRow="1" firstDataRow="2" firstDataCol="1" rowPageCount="1" colPageCount="1"/>
  <pivotFields count="5">
    <pivotField axis="axisCol" showAll="0" defaultSubtotal="0">
      <items count="2">
        <item x="1"/>
        <item x="0"/>
      </items>
    </pivotField>
    <pivotField axis="axisPage" showAll="0">
      <items count="3">
        <item x="1"/>
        <item x="0"/>
        <item t="default"/>
      </items>
    </pivotField>
    <pivotField showAll="0"/>
    <pivotField axis="axisRow" dataField="1" showAll="0">
      <items count="3">
        <item n="ate" x="0"/>
        <item n="did not eat" x="1"/>
        <item t="default"/>
      </items>
    </pivotField>
    <pivotField showAll="0"/>
  </pivotFields>
  <rowFields count="1">
    <field x="3"/>
  </rowFields>
  <rowItems count="3">
    <i>
      <x/>
    </i>
    <i>
      <x v="1"/>
    </i>
    <i t="grand">
      <x/>
    </i>
  </rowItems>
  <colFields count="1">
    <field x="0"/>
  </colFields>
  <colItems count="3">
    <i>
      <x/>
    </i>
    <i>
      <x v="1"/>
    </i>
    <i t="grand">
      <x/>
    </i>
  </colItems>
  <pageFields count="1">
    <pageField fld="1" item="1" hier="-1"/>
  </pageFields>
  <dataFields count="1">
    <dataField name="Anzahl von potato salad" fld="3" subtotal="count" baseField="0" baseItem="0"/>
  </dataFields>
  <formats count="1">
    <format dxfId="13">
      <pivotArea type="all" dataOnly="0" outline="0" fieldPosition="0"/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3000000}" name="PivotTable12" cacheId="23" applyNumberFormats="0" applyBorderFormats="0" applyFontFormats="0" applyPatternFormats="0" applyAlignmentFormats="0" applyWidthHeightFormats="1" dataCaption="Werte" updatedVersion="4" minRefreshableVersion="3" useAutoFormatting="1" itemPrintTitles="1" createdVersion="4" indent="0" outline="1" outlineData="1" multipleFieldFilters="0">
  <location ref="G107:H111" firstHeaderRow="1" firstDataRow="1" firstDataCol="1"/>
  <pivotFields count="5">
    <pivotField showAll="0">
      <items count="4">
        <item x="1"/>
        <item x="0"/>
        <item x="2"/>
        <item t="default"/>
      </items>
    </pivotField>
    <pivotField axis="axisRow" dataField="1" showAll="0">
      <items count="4">
        <item x="0"/>
        <item x="1"/>
        <item x="2"/>
        <item t="default"/>
      </items>
    </pivotField>
    <pivotField showAll="0"/>
    <pivotField showAll="0"/>
    <pivotField showAll="0"/>
  </pivotFields>
  <rowFields count="1">
    <field x="1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Anzahl von S-diarrh" fld="1" subtotal="count" baseField="0" baseItem="0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7000000}" name="PivotTable2" cacheId="24" applyNumberFormats="0" applyBorderFormats="0" applyFontFormats="0" applyPatternFormats="0" applyAlignmentFormats="0" applyWidthHeightFormats="1" dataCaption="Werte" updatedVersion="4" minRefreshableVersion="3" useAutoFormatting="1" itemPrintTitles="1" createdVersion="4" indent="0" outline="1" outlineData="1" multipleFieldFilters="0">
  <location ref="G16:J20" firstHeaderRow="1" firstDataRow="2" firstDataCol="1"/>
  <pivotFields count="5">
    <pivotField axis="axisCol" showAll="0" defaultSubtotal="0">
      <items count="2">
        <item x="1"/>
        <item x="0"/>
      </items>
    </pivotField>
    <pivotField showAll="0"/>
    <pivotField axis="axisRow" dataField="1" showAll="0">
      <items count="3">
        <item n="ate" x="0"/>
        <item n="did not eat" x="1"/>
        <item t="default"/>
      </items>
    </pivotField>
    <pivotField showAll="0"/>
    <pivotField showAll="0"/>
  </pivotFields>
  <rowFields count="1">
    <field x="2"/>
  </rowFields>
  <rowItems count="3">
    <i>
      <x/>
    </i>
    <i>
      <x v="1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Anzahl von desert" fld="2" subtotal="count" baseField="0" baseItem="0"/>
  </dataFields>
  <formats count="1">
    <format dxfId="14">
      <pivotArea type="all" dataOnly="0" outline="0" fieldPosition="0"/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A000000}" name="PivotTable5" cacheId="25" applyNumberFormats="0" applyBorderFormats="0" applyFontFormats="0" applyPatternFormats="0" applyAlignmentFormats="0" applyWidthHeightFormats="1" dataCaption="Werte" updatedVersion="4" minRefreshableVersion="3" useAutoFormatting="1" itemPrintTitles="1" createdVersion="4" indent="0" outline="1" outlineData="1" multipleFieldFilters="0">
  <location ref="R14:U18" firstHeaderRow="1" firstDataRow="2" firstDataCol="1"/>
  <pivotFields count="5">
    <pivotField axis="axisCol" showAll="0" defaultSubtotal="0">
      <items count="2">
        <item x="1"/>
        <item x="0"/>
      </items>
    </pivotField>
    <pivotField showAll="0"/>
    <pivotField axis="axisRow" dataField="1" showAll="0">
      <items count="3">
        <item n="ate" x="0"/>
        <item n="did not eat" x="1"/>
        <item t="default"/>
      </items>
    </pivotField>
    <pivotField showAll="0"/>
    <pivotField showAll="0"/>
  </pivotFields>
  <rowFields count="1">
    <field x="2"/>
  </rowFields>
  <rowItems count="3">
    <i>
      <x/>
    </i>
    <i>
      <x v="1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Anzahl von desert" fld="2" subtotal="count" baseField="0" baseItem="0"/>
  </dataFields>
  <formats count="1">
    <format dxfId="15">
      <pivotArea type="all" dataOnly="0" outline="0" fieldPosition="0"/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3C22F3B-179F-764D-9DE7-458AC5E8A0D3}" name="PivotTable4" cacheId="31" applyNumberFormats="0" applyBorderFormats="0" applyFontFormats="0" applyPatternFormats="0" applyAlignmentFormats="0" applyWidthHeightFormats="1" dataCaption="Werte" updatedVersion="6" minRefreshableVersion="3" useAutoFormatting="1" itemPrintTitles="1" createdVersion="4" indent="0" outline="1" outlineData="1" multipleFieldFilters="0" chartFormat="4">
  <location ref="Y5:Z12" firstHeaderRow="1" firstDataRow="1" firstDataCol="1" rowPageCount="1" colPageCount="1"/>
  <pivotFields count="11">
    <pivotField axis="axisPage" multipleItemSelectionAllowed="1" showAll="0">
      <items count="3">
        <item x="1"/>
        <item h="1"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 sortType="ascending" defaultSubtotal="0">
      <items count="7">
        <item x="1"/>
        <item x="3"/>
        <item x="2"/>
        <item x="0"/>
        <item x="4"/>
        <item x="5"/>
        <item h="1" x="6"/>
      </items>
    </pivotField>
  </pivotFields>
  <rowFields count="1">
    <field x="1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pageFields count="1">
    <pageField fld="0" hier="-1"/>
  </pageFields>
  <dataFields count="1">
    <dataField name="Anzahl von onset-day" fld="10" subtotal="count" baseField="0" baseItem="0"/>
  </dataFields>
  <formats count="1">
    <format dxfId="16">
      <pivotArea type="all" dataOnly="0" outline="0" fieldPosition="0"/>
    </format>
  </format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4000000}" name="PivotTable13" cacheId="23" applyNumberFormats="0" applyBorderFormats="0" applyFontFormats="0" applyPatternFormats="0" applyAlignmentFormats="0" applyWidthHeightFormats="1" dataCaption="Werte" updatedVersion="4" minRefreshableVersion="3" useAutoFormatting="1" itemPrintTitles="1" createdVersion="4" indent="0" outline="1" outlineData="1" multipleFieldFilters="0">
  <location ref="G116:H120" firstHeaderRow="1" firstDataRow="1" firstDataCol="1"/>
  <pivotFields count="5">
    <pivotField showAll="0">
      <items count="4">
        <item x="1"/>
        <item x="0"/>
        <item x="2"/>
        <item t="default"/>
      </items>
    </pivotField>
    <pivotField showAll="0"/>
    <pivotField axis="axisRow" dataField="1" showAll="0">
      <items count="4">
        <item x="0"/>
        <item x="1"/>
        <item x="2"/>
        <item t="default"/>
      </items>
    </pivotField>
    <pivotField showAll="0"/>
    <pivotField showAll="0"/>
  </pivotFields>
  <rowFields count="1">
    <field x="2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Anzahl von S-cramps" fld="2" subtotal="count" baseField="0" baseItem="0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5000000}" name="PivotTable14" cacheId="23" applyNumberFormats="0" applyBorderFormats="0" applyFontFormats="0" applyPatternFormats="0" applyAlignmentFormats="0" applyWidthHeightFormats="1" dataCaption="Werte" updatedVersion="4" minRefreshableVersion="3" useAutoFormatting="1" itemPrintTitles="1" createdVersion="4" indent="0" outline="1" outlineData="1" multipleFieldFilters="0">
  <location ref="G125:H129" firstHeaderRow="1" firstDataRow="1" firstDataCol="1"/>
  <pivotFields count="5">
    <pivotField showAll="0">
      <items count="4">
        <item x="1"/>
        <item x="0"/>
        <item x="2"/>
        <item t="default"/>
      </items>
    </pivotField>
    <pivotField showAll="0"/>
    <pivotField showAll="0"/>
    <pivotField axis="axisRow" dataField="1" showAll="0">
      <items count="4">
        <item x="1"/>
        <item x="0"/>
        <item x="2"/>
        <item t="default"/>
      </items>
    </pivotField>
    <pivotField showAll="0"/>
  </pivotFields>
  <rowFields count="1">
    <field x="3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Anzahl von S-fever" fld="3" subtotal="count" baseField="0" baseItem="0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D000000}" name="PivotTable8" cacheId="24" applyNumberFormats="0" applyBorderFormats="0" applyFontFormats="0" applyPatternFormats="0" applyAlignmentFormats="0" applyWidthHeightFormats="1" dataCaption="Werte" updatedVersion="4" minRefreshableVersion="3" useAutoFormatting="1" itemPrintTitles="1" createdVersion="4" indent="0" outline="1" outlineData="1" multipleFieldFilters="0">
  <location ref="G23:J27" firstHeaderRow="1" firstDataRow="2" firstDataCol="1"/>
  <pivotFields count="5">
    <pivotField axis="axisCol" showAll="0" defaultSubtotal="0">
      <items count="2">
        <item x="1"/>
        <item x="0"/>
      </items>
    </pivotField>
    <pivotField showAll="0"/>
    <pivotField showAll="0"/>
    <pivotField axis="axisRow" dataField="1" showAll="0">
      <items count="3">
        <item n="ate" x="0"/>
        <item n="did not eat" x="1"/>
        <item t="default"/>
      </items>
    </pivotField>
    <pivotField showAll="0"/>
  </pivotFields>
  <rowFields count="1">
    <field x="3"/>
  </rowFields>
  <rowItems count="3">
    <i>
      <x/>
    </i>
    <i>
      <x v="1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Anzahl von potato salad" fld="3" subtotal="count" baseField="0" baseItem="0"/>
  </dataFields>
  <formats count="1">
    <format dxfId="8">
      <pivotArea type="all" dataOnly="0" outline="0" fieldPosition="0"/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C000000}" name="PivotTable7" cacheId="25" applyNumberFormats="0" applyBorderFormats="0" applyFontFormats="0" applyPatternFormats="0" applyAlignmentFormats="0" applyWidthHeightFormats="1" dataCaption="Werte" updatedVersion="4" minRefreshableVersion="3" useAutoFormatting="1" itemPrintTitles="1" createdVersion="4" indent="0" outline="1" outlineData="1" multipleFieldFilters="0">
  <location ref="R22:U26" firstHeaderRow="1" firstDataRow="2" firstDataCol="1"/>
  <pivotFields count="5">
    <pivotField axis="axisCol" showAll="0" defaultSubtotal="0">
      <items count="2">
        <item x="1"/>
        <item x="0"/>
      </items>
    </pivotField>
    <pivotField showAll="0"/>
    <pivotField showAll="0"/>
    <pivotField axis="axisRow" dataField="1" showAll="0">
      <items count="3">
        <item n="ate" x="0"/>
        <item n="did not eat" x="1"/>
        <item t="default"/>
      </items>
    </pivotField>
    <pivotField showAll="0"/>
  </pivotFields>
  <rowFields count="1">
    <field x="3"/>
  </rowFields>
  <rowItems count="3">
    <i>
      <x/>
    </i>
    <i>
      <x v="1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Anzahl von potato salad" fld="3" subtotal="count" baseField="0" baseItem="0"/>
  </dataFields>
  <formats count="1">
    <format dxfId="9">
      <pivotArea type="all" dataOnly="0" outline="0" fieldPosition="0"/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37E112F-3121-1443-B200-6355EFCC12A6}" name="PivotTable3" cacheId="34" applyNumberFormats="0" applyBorderFormats="0" applyFontFormats="0" applyPatternFormats="0" applyAlignmentFormats="0" applyWidthHeightFormats="1" dataCaption="Werte" updatedVersion="6" minRefreshableVersion="3" useAutoFormatting="1" itemPrintTitles="1" createdVersion="4" indent="0" outline="1" outlineData="1" multipleFieldFilters="0" chartFormat="3" rowHeaderCaption="day of onset">
  <location ref="N5:O12" firstHeaderRow="1" firstDataRow="1" firstDataCol="1" rowPageCount="1" colPageCount="1"/>
  <pivotFields count="11">
    <pivotField axis="axisPage" multipleItemSelectionAllowed="1" showAll="0">
      <items count="3">
        <item x="1"/>
        <item h="1"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 sortType="ascending" defaultSubtotal="0">
      <items count="7">
        <item x="1"/>
        <item x="3"/>
        <item x="2"/>
        <item x="0"/>
        <item x="4"/>
        <item x="5"/>
        <item h="1" x="6"/>
      </items>
    </pivotField>
  </pivotFields>
  <rowFields count="1">
    <field x="1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pageFields count="1">
    <pageField fld="0" hier="-1"/>
  </pageFields>
  <dataFields count="1">
    <dataField name="Anzahl von onset-day" fld="10" subtotal="count" baseField="0" baseItem="0"/>
  </dataFields>
  <formats count="1">
    <format dxfId="10">
      <pivotArea type="all" dataOnly="0" outline="0" fieldPosition="0"/>
    </format>
  </format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1000000}" name="PivotTable10" cacheId="25" applyNumberFormats="0" applyBorderFormats="0" applyFontFormats="0" applyPatternFormats="0" applyAlignmentFormats="0" applyWidthHeightFormats="1" dataCaption="Werte" updatedVersion="4" minRefreshableVersion="3" useAutoFormatting="1" itemPrintTitles="1" createdVersion="4" indent="0" outline="1" outlineData="1" multipleFieldFilters="0">
  <location ref="R41:U45" firstHeaderRow="1" firstDataRow="2" firstDataCol="1" rowPageCount="1" colPageCount="1"/>
  <pivotFields count="5">
    <pivotField axis="axisCol" showAll="0" defaultSubtotal="0">
      <items count="2">
        <item x="1"/>
        <item x="0"/>
      </items>
    </pivotField>
    <pivotField axis="axisRow" dataField="1" showAll="0" sortType="ascending">
      <items count="3">
        <item n="ate" x="0"/>
        <item n="did not eat" x="1"/>
        <item t="default"/>
      </items>
    </pivotField>
    <pivotField showAll="0"/>
    <pivotField axis="axisPage" showAll="0">
      <items count="3">
        <item n="ate" x="0"/>
        <item n="did not eat" x="1"/>
        <item t="default"/>
      </items>
    </pivotField>
    <pivotField showAll="0"/>
  </pivotFields>
  <rowFields count="1">
    <field x="1"/>
  </rowFields>
  <rowItems count="3">
    <i>
      <x/>
    </i>
    <i>
      <x v="1"/>
    </i>
    <i t="grand">
      <x/>
    </i>
  </rowItems>
  <colFields count="1">
    <field x="0"/>
  </colFields>
  <colItems count="3">
    <i>
      <x/>
    </i>
    <i>
      <x v="1"/>
    </i>
    <i t="grand">
      <x/>
    </i>
  </colItems>
  <pageFields count="1">
    <pageField fld="3" item="0" hier="-1"/>
  </pageFields>
  <dataFields count="1">
    <dataField name="Anzahl von hamburger" fld="1" subtotal="count" baseField="1" baseItem="0"/>
  </dataFields>
  <formats count="1">
    <format dxfId="11">
      <pivotArea type="all" dataOnly="0" outline="0" fieldPosition="0"/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6000000}" name="PivotTable15" cacheId="23" applyNumberFormats="0" applyBorderFormats="0" applyFontFormats="0" applyPatternFormats="0" applyAlignmentFormats="0" applyWidthHeightFormats="1" dataCaption="Werte" updatedVersion="4" minRefreshableVersion="3" useAutoFormatting="1" itemPrintTitles="1" createdVersion="4" indent="0" outline="1" outlineData="1" multipleFieldFilters="0">
  <location ref="G134:H138" firstHeaderRow="1" firstDataRow="1" firstDataCol="1"/>
  <pivotFields count="5">
    <pivotField showAll="0">
      <items count="4">
        <item x="1"/>
        <item x="0"/>
        <item x="2"/>
        <item t="default"/>
      </items>
    </pivotField>
    <pivotField showAll="0"/>
    <pivotField showAll="0"/>
    <pivotField showAll="0"/>
    <pivotField axis="axisRow" dataField="1" showAll="0">
      <items count="4">
        <item x="1"/>
        <item x="0"/>
        <item x="2"/>
        <item t="default"/>
      </items>
    </pivotField>
  </pivotFields>
  <rowFields count="1">
    <field x="4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Anzahl von S-hospital" fld="4" subtotal="count" baseField="0" baseItem="0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8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2000000}" name="PivotTable11" cacheId="23" applyNumberFormats="0" applyBorderFormats="0" applyFontFormats="0" applyPatternFormats="0" applyAlignmentFormats="0" applyWidthHeightFormats="1" dataCaption="Werte" updatedVersion="4" minRefreshableVersion="3" useAutoFormatting="1" itemPrintTitles="1" createdVersion="4" indent="0" outline="1" outlineData="1" multipleFieldFilters="0">
  <location ref="G98:H102" firstHeaderRow="1" firstDataRow="1" firstDataCol="1"/>
  <pivotFields count="5">
    <pivotField axis="axisRow" dataField="1" showAll="0">
      <items count="4">
        <item x="1"/>
        <item x="0"/>
        <item x="2"/>
        <item t="default"/>
      </items>
    </pivotField>
    <pivotField showAll="0"/>
    <pivotField showAll="0"/>
    <pivotField showAll="0"/>
    <pivotField showAll="0"/>
  </pivotFields>
  <rowFields count="1">
    <field x="0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Anzahl von S-vomit" fld="0" subtotal="count" baseField="0" baseItem="0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9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B000000}" name="PivotTable6" cacheId="25" applyNumberFormats="0" applyBorderFormats="0" applyFontFormats="0" applyPatternFormats="0" applyAlignmentFormats="0" applyWidthHeightFormats="1" dataCaption="Werte" updatedVersion="4" minRefreshableVersion="3" useAutoFormatting="1" itemPrintTitles="1" createdVersion="4" indent="0" outline="1" outlineData="1" multipleFieldFilters="0">
  <location ref="R6:U10" firstHeaderRow="1" firstDataRow="2" firstDataCol="1"/>
  <pivotFields count="5">
    <pivotField axis="axisCol" showAll="0" defaultSubtotal="0">
      <items count="2">
        <item x="1"/>
        <item x="0"/>
      </items>
    </pivotField>
    <pivotField axis="axisRow" dataField="1" showAll="0">
      <items count="3">
        <item n="ate" x="0"/>
        <item n="did not eat" x="1"/>
        <item t="default"/>
      </items>
    </pivotField>
    <pivotField showAll="0"/>
    <pivotField showAll="0"/>
    <pivotField showAll="0"/>
  </pivotFields>
  <rowFields count="1">
    <field x="1"/>
  </rowFields>
  <rowItems count="3">
    <i>
      <x/>
    </i>
    <i>
      <x v="1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Anzahl von hamburger" fld="1" subtotal="count" baseField="0" baseItem="0"/>
  </dataFields>
  <formats count="1">
    <format dxfId="12">
      <pivotArea type="all" dataOnly="0" outline="0" fieldPosition="0"/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ivotTable" Target="../pivotTables/pivotTable8.xml"/><Relationship Id="rId13" Type="http://schemas.openxmlformats.org/officeDocument/2006/relationships/pivotTable" Target="../pivotTables/pivotTable13.xml"/><Relationship Id="rId18" Type="http://schemas.openxmlformats.org/officeDocument/2006/relationships/hyperlink" Target="http://www.meinspiel.de/img/grossauflagen/gestaltungsleitfaden.pdf" TargetMode="External"/><Relationship Id="rId3" Type="http://schemas.openxmlformats.org/officeDocument/2006/relationships/pivotTable" Target="../pivotTables/pivotTable3.xml"/><Relationship Id="rId7" Type="http://schemas.openxmlformats.org/officeDocument/2006/relationships/pivotTable" Target="../pivotTables/pivotTable7.xml"/><Relationship Id="rId12" Type="http://schemas.openxmlformats.org/officeDocument/2006/relationships/pivotTable" Target="../pivotTables/pivotTable12.xml"/><Relationship Id="rId17" Type="http://schemas.openxmlformats.org/officeDocument/2006/relationships/hyperlink" Target="http://www.meinspiel.de/tarot" TargetMode="External"/><Relationship Id="rId2" Type="http://schemas.openxmlformats.org/officeDocument/2006/relationships/pivotTable" Target="../pivotTables/pivotTable2.xml"/><Relationship Id="rId16" Type="http://schemas.openxmlformats.org/officeDocument/2006/relationships/hyperlink" Target="http://www.printerstudio.de/machen/riesenkartendruck.html" TargetMode="External"/><Relationship Id="rId1" Type="http://schemas.openxmlformats.org/officeDocument/2006/relationships/pivotTable" Target="../pivotTables/pivotTable1.xml"/><Relationship Id="rId6" Type="http://schemas.openxmlformats.org/officeDocument/2006/relationships/pivotTable" Target="../pivotTables/pivotTable6.xml"/><Relationship Id="rId11" Type="http://schemas.openxmlformats.org/officeDocument/2006/relationships/pivotTable" Target="../pivotTables/pivotTable11.xml"/><Relationship Id="rId5" Type="http://schemas.openxmlformats.org/officeDocument/2006/relationships/pivotTable" Target="../pivotTables/pivotTable5.xml"/><Relationship Id="rId15" Type="http://schemas.openxmlformats.org/officeDocument/2006/relationships/pivotTable" Target="../pivotTables/pivotTable15.xml"/><Relationship Id="rId10" Type="http://schemas.openxmlformats.org/officeDocument/2006/relationships/pivotTable" Target="../pivotTables/pivotTable10.xml"/><Relationship Id="rId19" Type="http://schemas.openxmlformats.org/officeDocument/2006/relationships/drawing" Target="../drawings/drawing1.xml"/><Relationship Id="rId4" Type="http://schemas.openxmlformats.org/officeDocument/2006/relationships/pivotTable" Target="../pivotTables/pivotTable4.xml"/><Relationship Id="rId9" Type="http://schemas.openxmlformats.org/officeDocument/2006/relationships/pivotTable" Target="../pivotTables/pivotTable9.xml"/><Relationship Id="rId14" Type="http://schemas.openxmlformats.org/officeDocument/2006/relationships/pivotTable" Target="../pivotTables/pivotTable1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38"/>
  <sheetViews>
    <sheetView tabSelected="1" topLeftCell="R1" workbookViewId="0">
      <selection activeCell="AD25" sqref="AD25"/>
    </sheetView>
  </sheetViews>
  <sheetFormatPr baseColWidth="10" defaultColWidth="9.1640625" defaultRowHeight="15" x14ac:dyDescent="0.2"/>
  <cols>
    <col min="1" max="1" width="16.6640625" customWidth="1"/>
    <col min="7" max="7" width="20" customWidth="1"/>
    <col min="8" max="8" width="21.1640625" customWidth="1"/>
    <col min="9" max="9" width="5.6640625" customWidth="1"/>
    <col min="10" max="10" width="13.6640625" customWidth="1"/>
    <col min="11" max="11" width="15.5" customWidth="1"/>
    <col min="14" max="14" width="13.6640625" bestFit="1" customWidth="1"/>
    <col min="15" max="15" width="17.5" bestFit="1" customWidth="1"/>
    <col min="17" max="17" width="16.33203125" customWidth="1"/>
    <col min="18" max="18" width="20" customWidth="1"/>
    <col min="19" max="19" width="21.1640625" customWidth="1"/>
    <col min="20" max="20" width="5.6640625" customWidth="1"/>
    <col min="21" max="21" width="13.6640625" customWidth="1"/>
    <col min="25" max="25" width="20.33203125" bestFit="1" customWidth="1"/>
    <col min="26" max="26" width="17.5" bestFit="1" customWidth="1"/>
  </cols>
  <sheetData>
    <row r="1" spans="1:27" x14ac:dyDescent="0.2">
      <c r="A1" t="s">
        <v>0</v>
      </c>
    </row>
    <row r="2" spans="1:27" ht="16" thickBot="1" x14ac:dyDescent="0.25">
      <c r="A2" t="s">
        <v>1</v>
      </c>
    </row>
    <row r="3" spans="1:27" ht="16" thickBot="1" x14ac:dyDescent="0.25">
      <c r="A3" t="s">
        <v>5</v>
      </c>
      <c r="N3" s="22" t="s">
        <v>31</v>
      </c>
      <c r="O3" s="23" t="s">
        <v>9</v>
      </c>
      <c r="Y3" s="22" t="s">
        <v>31</v>
      </c>
      <c r="Z3" s="23" t="s">
        <v>9</v>
      </c>
    </row>
    <row r="4" spans="1:27" ht="16" thickBot="1" x14ac:dyDescent="0.25">
      <c r="A4" t="s">
        <v>6</v>
      </c>
      <c r="G4" s="3" t="s">
        <v>112</v>
      </c>
      <c r="H4" s="4"/>
      <c r="I4" s="4"/>
      <c r="J4" s="4"/>
      <c r="K4" s="4"/>
      <c r="L4" s="4"/>
      <c r="M4" s="4"/>
      <c r="N4" s="4"/>
      <c r="O4" s="4"/>
      <c r="P4" s="5"/>
      <c r="R4" s="3" t="s">
        <v>113</v>
      </c>
      <c r="S4" s="4"/>
      <c r="T4" s="4"/>
      <c r="U4" s="4"/>
      <c r="V4" s="4"/>
      <c r="W4" s="4"/>
      <c r="X4" s="4"/>
      <c r="Y4" s="4"/>
      <c r="Z4" s="4"/>
      <c r="AA4" s="5"/>
    </row>
    <row r="5" spans="1:27" ht="16" thickBot="1" x14ac:dyDescent="0.25">
      <c r="A5" t="s">
        <v>2</v>
      </c>
      <c r="G5" s="6" t="s">
        <v>26</v>
      </c>
      <c r="H5" s="7"/>
      <c r="I5" s="7"/>
      <c r="J5" s="7"/>
      <c r="K5" s="7"/>
      <c r="L5" s="7"/>
      <c r="M5" s="7"/>
      <c r="N5" s="14" t="s">
        <v>38</v>
      </c>
      <c r="O5" s="5" t="s">
        <v>36</v>
      </c>
      <c r="P5" s="8"/>
      <c r="R5" s="6" t="s">
        <v>26</v>
      </c>
      <c r="S5" s="7"/>
      <c r="T5" s="7"/>
      <c r="U5" s="7"/>
      <c r="V5" s="7"/>
      <c r="W5" s="7"/>
      <c r="X5" s="7"/>
      <c r="Y5" s="14" t="s">
        <v>29</v>
      </c>
      <c r="Z5" s="5" t="s">
        <v>36</v>
      </c>
      <c r="AA5" s="8"/>
    </row>
    <row r="6" spans="1:27" x14ac:dyDescent="0.2">
      <c r="A6" t="s">
        <v>4</v>
      </c>
      <c r="G6" s="14" t="s">
        <v>30</v>
      </c>
      <c r="H6" s="15" t="s">
        <v>27</v>
      </c>
      <c r="I6" s="4"/>
      <c r="J6" s="5"/>
      <c r="K6" s="7"/>
      <c r="L6" s="7"/>
      <c r="M6" s="7"/>
      <c r="N6" s="11">
        <v>0.5</v>
      </c>
      <c r="O6" s="16">
        <v>1</v>
      </c>
      <c r="P6" s="8"/>
      <c r="R6" s="14" t="s">
        <v>30</v>
      </c>
      <c r="S6" s="15" t="s">
        <v>27</v>
      </c>
      <c r="T6" s="4"/>
      <c r="U6" s="5"/>
      <c r="V6" s="7"/>
      <c r="W6" s="7"/>
      <c r="X6" s="7"/>
      <c r="Y6" s="11">
        <v>0.5</v>
      </c>
      <c r="Z6" s="16">
        <v>1</v>
      </c>
      <c r="AA6" s="8"/>
    </row>
    <row r="7" spans="1:27" x14ac:dyDescent="0.2">
      <c r="A7" t="s">
        <v>3</v>
      </c>
      <c r="G7" s="9" t="s">
        <v>29</v>
      </c>
      <c r="H7" s="7" t="s">
        <v>9</v>
      </c>
      <c r="I7" s="7" t="s">
        <v>10</v>
      </c>
      <c r="J7" s="8" t="s">
        <v>28</v>
      </c>
      <c r="K7" s="7"/>
      <c r="L7" s="7"/>
      <c r="M7" s="7"/>
      <c r="N7" s="11">
        <v>1</v>
      </c>
      <c r="O7" s="16">
        <v>1</v>
      </c>
      <c r="P7" s="8"/>
      <c r="R7" s="9" t="s">
        <v>29</v>
      </c>
      <c r="S7" s="7" t="s">
        <v>9</v>
      </c>
      <c r="T7" s="7" t="s">
        <v>10</v>
      </c>
      <c r="U7" s="8" t="s">
        <v>28</v>
      </c>
      <c r="V7" s="7"/>
      <c r="W7" s="7"/>
      <c r="X7" s="7"/>
      <c r="Y7" s="11">
        <v>1</v>
      </c>
      <c r="Z7" s="16">
        <v>3</v>
      </c>
      <c r="AA7" s="8"/>
    </row>
    <row r="8" spans="1:27" x14ac:dyDescent="0.2">
      <c r="A8" s="33" t="s">
        <v>103</v>
      </c>
      <c r="G8" s="11" t="s">
        <v>39</v>
      </c>
      <c r="H8" s="10">
        <v>8</v>
      </c>
      <c r="I8" s="10">
        <v>2</v>
      </c>
      <c r="J8" s="16">
        <v>10</v>
      </c>
      <c r="K8" s="7" t="s">
        <v>32</v>
      </c>
      <c r="L8" s="7"/>
      <c r="M8" s="7"/>
      <c r="N8" s="11">
        <v>1.5</v>
      </c>
      <c r="O8" s="16">
        <v>4</v>
      </c>
      <c r="P8" s="8"/>
      <c r="R8" s="11" t="s">
        <v>39</v>
      </c>
      <c r="S8" s="10">
        <v>12</v>
      </c>
      <c r="T8" s="10">
        <v>3</v>
      </c>
      <c r="U8" s="16">
        <v>15</v>
      </c>
      <c r="V8" s="7" t="s">
        <v>32</v>
      </c>
      <c r="W8" s="7"/>
      <c r="X8" s="7"/>
      <c r="Y8" s="11">
        <v>1.5</v>
      </c>
      <c r="Z8" s="16">
        <v>6</v>
      </c>
      <c r="AA8" s="8"/>
    </row>
    <row r="9" spans="1:27" x14ac:dyDescent="0.2">
      <c r="A9" t="s">
        <v>101</v>
      </c>
      <c r="G9" s="11" t="s">
        <v>40</v>
      </c>
      <c r="H9" s="10">
        <v>2</v>
      </c>
      <c r="I9" s="10">
        <v>4</v>
      </c>
      <c r="J9" s="16">
        <v>6</v>
      </c>
      <c r="K9" s="7">
        <f>(GETPIVOTDATA("hamburger",$G$6,"outcome","ill","hamburger",1)/GETPIVOTDATA("hamburger",$G$6,"hamburger",1))/(GETPIVOTDATA("hamburger",$G$6,"outcome","ill","hamburger",0)/GETPIVOTDATA("hamburger",$G$6,"hamburger",0))</f>
        <v>2.4000000000000004</v>
      </c>
      <c r="L9" s="7"/>
      <c r="M9" s="7"/>
      <c r="N9" s="11">
        <v>2</v>
      </c>
      <c r="O9" s="16">
        <v>2</v>
      </c>
      <c r="P9" s="8"/>
      <c r="R9" s="11" t="s">
        <v>40</v>
      </c>
      <c r="S9" s="10">
        <v>4</v>
      </c>
      <c r="T9" s="10">
        <v>7</v>
      </c>
      <c r="U9" s="16">
        <v>11</v>
      </c>
      <c r="V9" s="7">
        <f>GETPIVOTDATA("hamburger",$R$6,"outcome","ill","hamburger",1)/GETPIVOTDATA("hamburger",$R$6,"hamburger",1)/GETPIVOTDATA("hamburger",$R$6,"outcome","ill","hamburger",0)*GETPIVOTDATA("hamburger",$R$6,"hamburger",0)</f>
        <v>2.2000000000000002</v>
      </c>
      <c r="W9" s="7"/>
      <c r="X9" s="7"/>
      <c r="Y9" s="11">
        <v>2</v>
      </c>
      <c r="Z9" s="16">
        <v>3</v>
      </c>
      <c r="AA9" s="8"/>
    </row>
    <row r="10" spans="1:27" ht="16" thickBot="1" x14ac:dyDescent="0.25">
      <c r="G10" s="17" t="s">
        <v>28</v>
      </c>
      <c r="H10" s="18">
        <v>10</v>
      </c>
      <c r="I10" s="18">
        <v>6</v>
      </c>
      <c r="J10" s="19">
        <v>16</v>
      </c>
      <c r="K10" s="7"/>
      <c r="L10" s="7"/>
      <c r="M10" s="7"/>
      <c r="N10" s="11">
        <v>2.5</v>
      </c>
      <c r="O10" s="16">
        <v>1</v>
      </c>
      <c r="P10" s="8"/>
      <c r="R10" s="17" t="s">
        <v>28</v>
      </c>
      <c r="S10" s="18">
        <v>16</v>
      </c>
      <c r="T10" s="18">
        <v>10</v>
      </c>
      <c r="U10" s="19">
        <v>26</v>
      </c>
      <c r="V10" s="7"/>
      <c r="W10" s="7"/>
      <c r="X10" s="7"/>
      <c r="Y10" s="11">
        <v>2.5</v>
      </c>
      <c r="Z10" s="16">
        <v>2</v>
      </c>
      <c r="AA10" s="8"/>
    </row>
    <row r="11" spans="1:27" x14ac:dyDescent="0.2">
      <c r="A11" t="s">
        <v>7</v>
      </c>
      <c r="G11" s="6"/>
      <c r="H11" s="7"/>
      <c r="I11" s="7"/>
      <c r="J11" s="7"/>
      <c r="K11" s="7" t="s">
        <v>102</v>
      </c>
      <c r="L11" s="7"/>
      <c r="M11" s="7"/>
      <c r="N11" s="11">
        <v>3</v>
      </c>
      <c r="O11" s="16">
        <v>1</v>
      </c>
      <c r="P11" s="8"/>
      <c r="R11" s="6"/>
      <c r="S11" s="7"/>
      <c r="T11" s="7"/>
      <c r="U11" s="7"/>
      <c r="V11" s="7"/>
      <c r="W11" s="7"/>
      <c r="X11" s="7"/>
      <c r="Y11" s="11">
        <v>3</v>
      </c>
      <c r="Z11" s="16">
        <v>1</v>
      </c>
      <c r="AA11" s="8"/>
    </row>
    <row r="12" spans="1:27" ht="16" thickBot="1" x14ac:dyDescent="0.25">
      <c r="A12" t="s">
        <v>20</v>
      </c>
      <c r="G12" s="6"/>
      <c r="H12" s="7"/>
      <c r="I12" s="7"/>
      <c r="J12" s="7"/>
      <c r="K12" s="7">
        <f>(GETPIVOTDATA("hamburger",$G$6,"outcome","ill","hamburger","ate")/GETPIVOTDATA("hamburger",$G$6,"hamburger","ate"))-(GETPIVOTDATA("hamburger",$G$6,"outcome","ill","hamburger","did not eat")/GETPIVOTDATA("hamburger",$G$6,"hamburger","did not eat"))</f>
        <v>0.46666666666666673</v>
      </c>
      <c r="L12" s="7"/>
      <c r="M12" s="7"/>
      <c r="N12" s="17" t="s">
        <v>28</v>
      </c>
      <c r="O12" s="19">
        <v>10</v>
      </c>
      <c r="P12" s="8"/>
      <c r="R12" s="6"/>
      <c r="S12" s="7"/>
      <c r="T12" s="7"/>
      <c r="U12" s="7"/>
      <c r="V12" s="7"/>
      <c r="W12" s="7"/>
      <c r="X12" s="7"/>
      <c r="Y12" s="17" t="s">
        <v>28</v>
      </c>
      <c r="Z12" s="19">
        <v>16</v>
      </c>
      <c r="AA12" s="8"/>
    </row>
    <row r="13" spans="1:27" ht="16" thickBot="1" x14ac:dyDescent="0.25">
      <c r="A13" t="s">
        <v>21</v>
      </c>
      <c r="G13" s="6"/>
      <c r="H13" s="7"/>
      <c r="I13" s="7"/>
      <c r="J13" s="7"/>
      <c r="K13" s="7" t="s">
        <v>104</v>
      </c>
      <c r="L13" s="7"/>
      <c r="M13" s="7"/>
      <c r="N13" s="7"/>
      <c r="O13" s="7"/>
      <c r="P13" s="8"/>
      <c r="R13" s="6" t="s">
        <v>26</v>
      </c>
      <c r="S13" s="7"/>
      <c r="T13" s="7"/>
      <c r="U13" s="7"/>
      <c r="V13" s="7"/>
      <c r="W13" s="7"/>
      <c r="X13" s="7"/>
      <c r="Y13" s="7"/>
      <c r="Z13" s="7"/>
      <c r="AA13" s="8"/>
    </row>
    <row r="14" spans="1:27" x14ac:dyDescent="0.2">
      <c r="A14" s="39" t="s">
        <v>109</v>
      </c>
      <c r="G14" s="6"/>
      <c r="H14" s="7"/>
      <c r="I14" s="7"/>
      <c r="J14" s="7"/>
      <c r="K14" s="7">
        <f>K12/(GETPIVOTDATA("hamburger",$G$6,"outcome","ill","hamburger","ate")/GETPIVOTDATA("hamburger",$G$6,"hamburger","ate"))</f>
        <v>0.58333333333333337</v>
      </c>
      <c r="L14" s="7"/>
      <c r="M14" s="7"/>
      <c r="N14" s="7"/>
      <c r="O14" s="7"/>
      <c r="P14" s="8"/>
      <c r="R14" s="14" t="s">
        <v>34</v>
      </c>
      <c r="S14" s="15" t="s">
        <v>27</v>
      </c>
      <c r="T14" s="4"/>
      <c r="U14" s="5"/>
      <c r="V14" s="7"/>
      <c r="W14" s="7"/>
      <c r="X14" s="7"/>
      <c r="Y14" s="7"/>
      <c r="Z14" s="7"/>
      <c r="AA14" s="8"/>
    </row>
    <row r="15" spans="1:27" ht="16" thickBot="1" x14ac:dyDescent="0.25">
      <c r="A15" t="s">
        <v>52</v>
      </c>
      <c r="B15">
        <v>16</v>
      </c>
      <c r="G15" s="6" t="s">
        <v>26</v>
      </c>
      <c r="H15" s="7"/>
      <c r="I15" s="7"/>
      <c r="J15" s="7"/>
      <c r="K15" s="7" t="s">
        <v>105</v>
      </c>
      <c r="L15" s="7"/>
      <c r="M15" s="7"/>
      <c r="N15" s="7"/>
      <c r="O15" s="7"/>
      <c r="P15" s="8"/>
      <c r="R15" s="9" t="s">
        <v>29</v>
      </c>
      <c r="S15" s="7" t="s">
        <v>9</v>
      </c>
      <c r="T15" s="7" t="s">
        <v>10</v>
      </c>
      <c r="U15" s="8" t="s">
        <v>28</v>
      </c>
      <c r="V15" s="7"/>
      <c r="W15" s="7"/>
      <c r="X15" s="7"/>
      <c r="Y15" s="7"/>
      <c r="Z15" s="7"/>
      <c r="AA15" s="8"/>
    </row>
    <row r="16" spans="1:27" x14ac:dyDescent="0.2">
      <c r="B16">
        <v>26</v>
      </c>
      <c r="G16" s="14" t="s">
        <v>34</v>
      </c>
      <c r="H16" s="15" t="s">
        <v>27</v>
      </c>
      <c r="I16" s="4"/>
      <c r="J16" s="5"/>
      <c r="K16" s="7">
        <f>GETPIVOTDATA("hamburger",$G$6,"outcome","ill","hamburger","ate")/GETPIVOTDATA("hamburger",$G$6,"outcome","ill")</f>
        <v>0.8</v>
      </c>
      <c r="L16" s="7"/>
      <c r="M16" s="7"/>
      <c r="N16" s="7"/>
      <c r="O16" s="7"/>
      <c r="P16" s="8"/>
      <c r="R16" s="11" t="s">
        <v>39</v>
      </c>
      <c r="S16" s="10">
        <v>8</v>
      </c>
      <c r="T16" s="10">
        <v>7</v>
      </c>
      <c r="U16" s="16">
        <v>15</v>
      </c>
      <c r="V16" s="7" t="s">
        <v>35</v>
      </c>
      <c r="W16" s="7"/>
      <c r="X16" s="7"/>
      <c r="Y16" s="7"/>
      <c r="Z16" s="7"/>
      <c r="AA16" s="8"/>
    </row>
    <row r="17" spans="1:27" x14ac:dyDescent="0.2">
      <c r="G17" s="9" t="s">
        <v>29</v>
      </c>
      <c r="H17" s="7" t="s">
        <v>9</v>
      </c>
      <c r="I17" s="7" t="s">
        <v>10</v>
      </c>
      <c r="J17" s="8" t="s">
        <v>28</v>
      </c>
      <c r="K17" s="7"/>
      <c r="L17" s="7"/>
      <c r="M17" s="7"/>
      <c r="N17" s="7"/>
      <c r="O17" s="7"/>
      <c r="P17" s="8"/>
      <c r="R17" s="11" t="s">
        <v>40</v>
      </c>
      <c r="S17" s="10">
        <v>8</v>
      </c>
      <c r="T17" s="10">
        <v>3</v>
      </c>
      <c r="U17" s="16">
        <v>11</v>
      </c>
      <c r="V17" s="7">
        <f>GETPIVOTDATA("desert",$R$14,"outcome","ill","desert",1)/GETPIVOTDATA("desert",$R$14,"desert",1)/GETPIVOTDATA("desert",$R$14,"outcome","ill","desert",0)*GETPIVOTDATA("desert",$R$14,"desert",0)</f>
        <v>0.73333333333333328</v>
      </c>
      <c r="W17" s="7"/>
      <c r="X17" s="7"/>
      <c r="Y17" s="7"/>
      <c r="Z17" s="7"/>
      <c r="AA17" s="8"/>
    </row>
    <row r="18" spans="1:27" ht="30" thickBot="1" x14ac:dyDescent="0.4">
      <c r="A18" s="30" t="s">
        <v>65</v>
      </c>
      <c r="B18" s="26"/>
      <c r="G18" s="11" t="s">
        <v>39</v>
      </c>
      <c r="H18" s="10">
        <v>5</v>
      </c>
      <c r="I18" s="10">
        <v>4</v>
      </c>
      <c r="J18" s="16">
        <v>9</v>
      </c>
      <c r="K18" s="7" t="s">
        <v>35</v>
      </c>
      <c r="L18" s="7"/>
      <c r="M18" s="7"/>
      <c r="N18" s="7"/>
      <c r="O18" s="7"/>
      <c r="P18" s="8"/>
      <c r="R18" s="17" t="s">
        <v>28</v>
      </c>
      <c r="S18" s="18">
        <v>16</v>
      </c>
      <c r="T18" s="18">
        <v>10</v>
      </c>
      <c r="U18" s="19">
        <v>26</v>
      </c>
      <c r="V18" s="7"/>
      <c r="W18" s="7"/>
      <c r="X18" s="7"/>
      <c r="Y18" s="7"/>
      <c r="Z18" s="7"/>
      <c r="AA18" s="8"/>
    </row>
    <row r="19" spans="1:27" x14ac:dyDescent="0.2">
      <c r="A19" s="26" t="s">
        <v>55</v>
      </c>
      <c r="B19" t="s">
        <v>73</v>
      </c>
      <c r="C19" s="26" t="s">
        <v>72</v>
      </c>
      <c r="G19" s="11" t="s">
        <v>40</v>
      </c>
      <c r="H19" s="10">
        <v>5</v>
      </c>
      <c r="I19" s="10">
        <v>2</v>
      </c>
      <c r="J19" s="16">
        <v>7</v>
      </c>
      <c r="K19" s="7">
        <f>GETPIVOTDATA("desert",$G$16,"outcome","ill","desert",1)/GETPIVOTDATA("desert",$G$16,"desert",1)/GETPIVOTDATA("desert",$G$16,"outcome","ill","desert",0)*GETPIVOTDATA("desert",$G$16,"desert",0)</f>
        <v>0.77777777777777779</v>
      </c>
      <c r="L19" s="7"/>
      <c r="M19" s="7"/>
      <c r="N19" s="7"/>
      <c r="O19" s="7"/>
      <c r="P19" s="8"/>
      <c r="R19" s="6"/>
      <c r="S19" s="7"/>
      <c r="T19" s="7"/>
      <c r="U19" s="7"/>
      <c r="V19" s="7"/>
      <c r="W19" s="7"/>
      <c r="X19" s="7"/>
      <c r="Y19" s="7"/>
      <c r="Z19" s="7"/>
      <c r="AA19" s="8"/>
    </row>
    <row r="20" spans="1:27" ht="16" thickBot="1" x14ac:dyDescent="0.25">
      <c r="A20" s="26" t="s">
        <v>53</v>
      </c>
      <c r="B20" s="31" t="s">
        <v>74</v>
      </c>
      <c r="C20" s="26" t="s">
        <v>54</v>
      </c>
      <c r="G20" s="17" t="s">
        <v>28</v>
      </c>
      <c r="H20" s="18">
        <v>10</v>
      </c>
      <c r="I20" s="18">
        <v>6</v>
      </c>
      <c r="J20" s="19">
        <v>16</v>
      </c>
      <c r="K20" s="7"/>
      <c r="L20" s="7"/>
      <c r="M20" s="7"/>
      <c r="N20" s="7"/>
      <c r="O20" s="7"/>
      <c r="P20" s="8"/>
      <c r="R20" s="6"/>
      <c r="S20" s="7"/>
      <c r="T20" s="7"/>
      <c r="U20" s="7"/>
      <c r="V20" s="7"/>
      <c r="W20" s="7"/>
      <c r="X20" s="7"/>
      <c r="Y20" s="7"/>
      <c r="Z20" s="7"/>
      <c r="AA20" s="8"/>
    </row>
    <row r="21" spans="1:27" ht="16" thickBot="1" x14ac:dyDescent="0.25">
      <c r="A21" s="26" t="s">
        <v>43</v>
      </c>
      <c r="B21" s="31" t="s">
        <v>75</v>
      </c>
      <c r="C21" s="26" t="s">
        <v>71</v>
      </c>
      <c r="G21" s="6"/>
      <c r="H21" s="7"/>
      <c r="I21" s="7"/>
      <c r="J21" s="7"/>
      <c r="K21" s="7"/>
      <c r="L21" s="7"/>
      <c r="M21" s="7"/>
      <c r="N21" s="7"/>
      <c r="O21" s="7"/>
      <c r="P21" s="8"/>
      <c r="R21" s="6" t="s">
        <v>26</v>
      </c>
      <c r="S21" s="7"/>
      <c r="T21" s="7"/>
      <c r="U21" s="7"/>
      <c r="V21" s="7"/>
      <c r="W21" s="7"/>
      <c r="X21" s="7"/>
      <c r="Y21" s="7"/>
      <c r="Z21" s="7"/>
      <c r="AA21" s="8"/>
    </row>
    <row r="22" spans="1:27" ht="16" thickBot="1" x14ac:dyDescent="0.25">
      <c r="A22" s="26" t="s">
        <v>44</v>
      </c>
      <c r="B22" s="31" t="s">
        <v>75</v>
      </c>
      <c r="C22" s="26" t="s">
        <v>49</v>
      </c>
      <c r="G22" s="6" t="s">
        <v>26</v>
      </c>
      <c r="H22" s="7"/>
      <c r="I22" s="7"/>
      <c r="J22" s="7"/>
      <c r="K22" s="7"/>
      <c r="L22" s="7"/>
      <c r="M22" s="7"/>
      <c r="N22" s="7"/>
      <c r="O22" s="7"/>
      <c r="P22" s="8"/>
      <c r="R22" s="14" t="s">
        <v>37</v>
      </c>
      <c r="S22" s="15" t="s">
        <v>27</v>
      </c>
      <c r="T22" s="4"/>
      <c r="U22" s="5"/>
      <c r="V22" s="7"/>
      <c r="W22" s="7"/>
      <c r="X22" s="7"/>
      <c r="Y22" s="7"/>
      <c r="Z22" s="7"/>
      <c r="AA22" s="8"/>
    </row>
    <row r="23" spans="1:27" x14ac:dyDescent="0.2">
      <c r="A23" s="26" t="s">
        <v>45</v>
      </c>
      <c r="B23" s="31" t="s">
        <v>75</v>
      </c>
      <c r="C23" s="26" t="s">
        <v>77</v>
      </c>
      <c r="G23" s="14" t="s">
        <v>37</v>
      </c>
      <c r="H23" s="15" t="s">
        <v>27</v>
      </c>
      <c r="I23" s="4"/>
      <c r="J23" s="5"/>
      <c r="K23" s="7"/>
      <c r="L23" s="7"/>
      <c r="M23" s="7"/>
      <c r="N23" s="7"/>
      <c r="O23" s="7"/>
      <c r="P23" s="8"/>
      <c r="R23" s="9" t="s">
        <v>29</v>
      </c>
      <c r="S23" s="7" t="s">
        <v>9</v>
      </c>
      <c r="T23" s="7" t="s">
        <v>10</v>
      </c>
      <c r="U23" s="8" t="s">
        <v>28</v>
      </c>
      <c r="V23" s="7"/>
      <c r="W23" s="7"/>
      <c r="X23" s="7"/>
      <c r="Y23" s="7"/>
      <c r="Z23" s="7"/>
      <c r="AA23" s="8"/>
    </row>
    <row r="24" spans="1:27" x14ac:dyDescent="0.2">
      <c r="A24" s="26" t="s">
        <v>46</v>
      </c>
      <c r="B24" s="31" t="s">
        <v>76</v>
      </c>
      <c r="C24" s="26" t="s">
        <v>50</v>
      </c>
      <c r="G24" s="9" t="s">
        <v>29</v>
      </c>
      <c r="H24" s="7" t="s">
        <v>9</v>
      </c>
      <c r="I24" s="7" t="s">
        <v>10</v>
      </c>
      <c r="J24" s="8" t="s">
        <v>28</v>
      </c>
      <c r="K24" s="7"/>
      <c r="L24" s="7"/>
      <c r="M24" s="7"/>
      <c r="N24" s="7"/>
      <c r="O24" s="7"/>
      <c r="P24" s="8"/>
      <c r="R24" s="11" t="s">
        <v>39</v>
      </c>
      <c r="S24" s="10">
        <v>10</v>
      </c>
      <c r="T24" s="10">
        <v>4</v>
      </c>
      <c r="U24" s="16">
        <v>14</v>
      </c>
      <c r="V24" s="7" t="s">
        <v>35</v>
      </c>
      <c r="W24" s="7"/>
      <c r="X24" s="7"/>
      <c r="Y24" s="7"/>
      <c r="Z24" s="7"/>
      <c r="AA24" s="8"/>
    </row>
    <row r="25" spans="1:27" x14ac:dyDescent="0.2">
      <c r="A25" s="26" t="s">
        <v>47</v>
      </c>
      <c r="B25" s="31" t="s">
        <v>76</v>
      </c>
      <c r="C25" s="26" t="s">
        <v>48</v>
      </c>
      <c r="G25" s="11" t="s">
        <v>39</v>
      </c>
      <c r="H25" s="10">
        <v>7</v>
      </c>
      <c r="I25" s="10">
        <v>2</v>
      </c>
      <c r="J25" s="16">
        <v>9</v>
      </c>
      <c r="K25" s="7" t="s">
        <v>35</v>
      </c>
      <c r="L25" s="7"/>
      <c r="M25" s="7"/>
      <c r="N25" s="7"/>
      <c r="O25" s="7"/>
      <c r="P25" s="8"/>
      <c r="R25" s="11" t="s">
        <v>40</v>
      </c>
      <c r="S25" s="10">
        <v>6</v>
      </c>
      <c r="T25" s="10">
        <v>6</v>
      </c>
      <c r="U25" s="16">
        <v>12</v>
      </c>
      <c r="V25" s="7">
        <f>GETPIVOTDATA("potato salad",$R$22,"outcome","ill","potato salad","ate")/GETPIVOTDATA("potato salad",$R$22,"potato salad","ate")/GETPIVOTDATA("potato salad",$R$22,"outcome","ill","potato salad","did not eat")*GETPIVOTDATA("potato salad",$R$22,"potato salad","did not eat")</f>
        <v>1.4285714285714286</v>
      </c>
      <c r="W25" s="7"/>
      <c r="X25" s="7"/>
      <c r="Y25" s="7"/>
      <c r="Z25" s="7"/>
      <c r="AA25" s="8"/>
    </row>
    <row r="26" spans="1:27" ht="16" thickBot="1" x14ac:dyDescent="0.25">
      <c r="A26" s="26"/>
      <c r="B26" s="32"/>
      <c r="G26" s="11" t="s">
        <v>40</v>
      </c>
      <c r="H26" s="10">
        <v>3</v>
      </c>
      <c r="I26" s="10">
        <v>4</v>
      </c>
      <c r="J26" s="16">
        <v>7</v>
      </c>
      <c r="K26" s="7">
        <f>GETPIVOTDATA("potato salad",$G$23,"outcome","ill","potato salad",1)/GETPIVOTDATA("potato salad",$G$23,"potato salad",1)/GETPIVOTDATA("potato salad",$G$23,"outcome","ill","potato salad",0)*GETPIVOTDATA("potato salad",$G$23,"potato salad",0)</f>
        <v>1.8148148148148147</v>
      </c>
      <c r="L26" s="7"/>
      <c r="M26" s="7"/>
      <c r="N26" s="7"/>
      <c r="O26" s="7"/>
      <c r="P26" s="8"/>
      <c r="R26" s="17" t="s">
        <v>28</v>
      </c>
      <c r="S26" s="18">
        <v>16</v>
      </c>
      <c r="T26" s="18">
        <v>10</v>
      </c>
      <c r="U26" s="19">
        <v>26</v>
      </c>
      <c r="V26" s="7"/>
      <c r="W26" s="7"/>
      <c r="X26" s="7"/>
      <c r="Y26" s="7"/>
      <c r="Z26" s="7"/>
      <c r="AA26" s="8"/>
    </row>
    <row r="27" spans="1:27" ht="16" thickBot="1" x14ac:dyDescent="0.25">
      <c r="A27" s="26" t="s">
        <v>78</v>
      </c>
      <c r="B27" s="32" t="s">
        <v>76</v>
      </c>
      <c r="C27" s="26" t="s">
        <v>79</v>
      </c>
      <c r="G27" s="17" t="s">
        <v>28</v>
      </c>
      <c r="H27" s="18">
        <v>10</v>
      </c>
      <c r="I27" s="18">
        <v>6</v>
      </c>
      <c r="J27" s="19">
        <v>16</v>
      </c>
      <c r="K27" s="12"/>
      <c r="L27" s="12"/>
      <c r="M27" s="12"/>
      <c r="N27" s="12"/>
      <c r="O27" s="12"/>
      <c r="P27" s="13"/>
      <c r="V27" s="12"/>
      <c r="W27" s="12"/>
      <c r="X27" s="12"/>
      <c r="Y27" s="12"/>
      <c r="Z27" s="12"/>
      <c r="AA27" s="13"/>
    </row>
    <row r="28" spans="1:27" ht="16" thickBot="1" x14ac:dyDescent="0.25">
      <c r="A28" s="26"/>
      <c r="B28" s="26"/>
      <c r="G28" s="7"/>
      <c r="H28" s="7"/>
      <c r="I28" s="7"/>
      <c r="J28" s="7"/>
      <c r="K28" s="7" t="s">
        <v>102</v>
      </c>
      <c r="L28" s="7"/>
      <c r="M28" s="7"/>
      <c r="N28" s="7"/>
      <c r="O28" s="7"/>
      <c r="P28" s="7"/>
      <c r="Q28" s="26" t="s">
        <v>51</v>
      </c>
      <c r="R28" s="25" t="s">
        <v>41</v>
      </c>
      <c r="V28" s="7"/>
      <c r="W28" s="7"/>
      <c r="X28" s="7"/>
      <c r="Y28" s="7"/>
      <c r="Z28" s="7"/>
      <c r="AA28" s="7"/>
    </row>
    <row r="29" spans="1:27" ht="16" thickBot="1" x14ac:dyDescent="0.25">
      <c r="A29" s="26" t="s">
        <v>56</v>
      </c>
      <c r="B29" s="32"/>
      <c r="G29" s="25" t="s">
        <v>70</v>
      </c>
      <c r="H29" s="7"/>
      <c r="I29" s="7"/>
      <c r="J29" s="7"/>
      <c r="K29" s="7">
        <f>(GETPIVOTDATA("potato salad",$G$23,"outcome","ill","potato salad","ate")/GETPIVOTDATA("potato salad",$G$23,"potato salad","ate"))-(GETPIVOTDATA("potato salad",$G$23,"outcome","ill","potato salad","did not eat")/GETPIVOTDATA("potato salad",$G$23,"potato salad","did not eat"))</f>
        <v>0.34920634920634924</v>
      </c>
      <c r="L29" s="7"/>
      <c r="M29" s="7"/>
      <c r="N29" s="7"/>
      <c r="O29" s="7"/>
      <c r="P29" s="7"/>
      <c r="Q29" s="26"/>
      <c r="R29" s="22" t="s">
        <v>19</v>
      </c>
      <c r="S29" s="24">
        <v>1</v>
      </c>
      <c r="V29" s="7"/>
      <c r="W29" s="7"/>
      <c r="X29" s="7"/>
      <c r="Y29" s="7"/>
      <c r="Z29" s="7"/>
      <c r="AA29" s="7"/>
    </row>
    <row r="30" spans="1:27" ht="16" thickBot="1" x14ac:dyDescent="0.25">
      <c r="A30" s="26" t="s">
        <v>66</v>
      </c>
      <c r="B30" s="32" t="s">
        <v>76</v>
      </c>
      <c r="G30" s="7"/>
      <c r="H30" s="7"/>
      <c r="I30" s="7"/>
      <c r="J30" s="7"/>
      <c r="K30" s="7" t="s">
        <v>104</v>
      </c>
      <c r="L30" s="7"/>
      <c r="M30" s="7"/>
      <c r="N30" s="7"/>
      <c r="O30" s="7"/>
      <c r="P30" s="7"/>
      <c r="Q30" s="26"/>
      <c r="R30" s="6" t="s">
        <v>26</v>
      </c>
      <c r="S30" s="7"/>
      <c r="T30" s="7"/>
      <c r="U30" s="7"/>
      <c r="V30" s="7"/>
      <c r="W30" s="7"/>
      <c r="X30" s="7"/>
      <c r="Y30" s="7"/>
      <c r="Z30" s="7"/>
      <c r="AA30" s="7"/>
    </row>
    <row r="31" spans="1:27" x14ac:dyDescent="0.2">
      <c r="A31" s="26" t="s">
        <v>67</v>
      </c>
      <c r="B31" s="32" t="s">
        <v>76</v>
      </c>
      <c r="G31" s="7"/>
      <c r="H31" s="7"/>
      <c r="I31" s="7"/>
      <c r="J31" s="7"/>
      <c r="K31" s="7">
        <f>K29/(GETPIVOTDATA("potato salad",$G$23,"outcome","ill","potato salad","ate")/GETPIVOTDATA("potato salad",$G$23,"potato salad","ate"))</f>
        <v>0.44897959183673475</v>
      </c>
      <c r="L31" s="7"/>
      <c r="M31" s="7"/>
      <c r="N31" s="7"/>
      <c r="O31" s="7"/>
      <c r="P31" s="7"/>
      <c r="Q31" s="26"/>
      <c r="R31" s="14" t="s">
        <v>37</v>
      </c>
      <c r="S31" s="15" t="s">
        <v>27</v>
      </c>
      <c r="T31" s="4"/>
      <c r="U31" s="5"/>
      <c r="V31" s="7"/>
      <c r="W31" s="7"/>
      <c r="X31" s="7"/>
      <c r="Y31" s="7"/>
      <c r="Z31" s="7"/>
      <c r="AA31" s="7"/>
    </row>
    <row r="32" spans="1:27" x14ac:dyDescent="0.2">
      <c r="A32" s="26" t="s">
        <v>68</v>
      </c>
      <c r="B32" s="32" t="s">
        <v>76</v>
      </c>
      <c r="G32" s="7"/>
      <c r="H32" s="7"/>
      <c r="I32" s="7"/>
      <c r="J32" s="7"/>
      <c r="K32" s="7" t="s">
        <v>105</v>
      </c>
      <c r="L32" s="7"/>
      <c r="M32" s="7"/>
      <c r="N32" s="7"/>
      <c r="O32" s="7"/>
      <c r="P32" s="7"/>
      <c r="Q32" s="26"/>
      <c r="R32" s="9" t="s">
        <v>29</v>
      </c>
      <c r="S32" s="7" t="s">
        <v>9</v>
      </c>
      <c r="T32" s="7" t="s">
        <v>10</v>
      </c>
      <c r="U32" s="8" t="s">
        <v>28</v>
      </c>
      <c r="V32" s="7"/>
      <c r="W32" s="7"/>
      <c r="X32" s="7"/>
      <c r="Y32" s="7"/>
      <c r="Z32" s="7"/>
      <c r="AA32" s="7"/>
    </row>
    <row r="33" spans="1:27" x14ac:dyDescent="0.2">
      <c r="G33" s="7"/>
      <c r="H33" s="7"/>
      <c r="I33" s="7"/>
      <c r="J33" s="7"/>
      <c r="K33" s="7">
        <f>GETPIVOTDATA("potato salad",$G$23,"outcome","ill","potato salad","ate")/GETPIVOTDATA("potato salad",$G$23,"outcome","ill")</f>
        <v>0.7</v>
      </c>
      <c r="L33" s="7"/>
      <c r="M33" s="7"/>
      <c r="N33" s="7"/>
      <c r="O33" s="7"/>
      <c r="P33" s="7"/>
      <c r="Q33" s="26"/>
      <c r="R33" s="11" t="s">
        <v>39</v>
      </c>
      <c r="S33" s="10">
        <v>9</v>
      </c>
      <c r="T33" s="10">
        <v>3</v>
      </c>
      <c r="U33" s="16">
        <v>12</v>
      </c>
      <c r="V33" s="7" t="s">
        <v>35</v>
      </c>
      <c r="W33" s="7"/>
      <c r="X33" s="7"/>
      <c r="Y33" s="7"/>
      <c r="Z33" s="7"/>
      <c r="AA33" s="7"/>
    </row>
    <row r="34" spans="1:27" x14ac:dyDescent="0.2">
      <c r="A34" s="26" t="s">
        <v>80</v>
      </c>
      <c r="G34" s="7"/>
      <c r="H34" s="7"/>
      <c r="I34" s="7"/>
      <c r="J34" s="7"/>
      <c r="K34" s="7"/>
      <c r="L34" s="7"/>
      <c r="M34" s="7"/>
      <c r="N34" s="7"/>
      <c r="O34" s="7"/>
      <c r="P34" s="7"/>
      <c r="Q34" s="26"/>
      <c r="R34" s="11" t="s">
        <v>40</v>
      </c>
      <c r="S34" s="10">
        <v>3</v>
      </c>
      <c r="T34" s="10"/>
      <c r="U34" s="16">
        <v>3</v>
      </c>
      <c r="V34" s="7">
        <f>GETPIVOTDATA("potato salad",$R$31,"outcome","ill","potato salad","ate")/GETPIVOTDATA("potato salad",$R$31,"potato salad","ate")/GETPIVOTDATA("potato salad",$R$31,"outcome","ill","potato salad","did not eat")*GETPIVOTDATA("potato salad",$R$31,"potato salad","did not eat")</f>
        <v>0.75</v>
      </c>
      <c r="W34" s="7"/>
      <c r="X34" s="7"/>
      <c r="Y34" s="7"/>
      <c r="Z34" s="7"/>
      <c r="AA34" s="7"/>
    </row>
    <row r="35" spans="1:27" ht="16" thickBot="1" x14ac:dyDescent="0.25">
      <c r="G35" s="7"/>
      <c r="H35" s="7"/>
      <c r="I35" s="7"/>
      <c r="J35" s="7"/>
      <c r="K35" s="7"/>
      <c r="L35" s="7"/>
      <c r="M35" s="7"/>
      <c r="N35" s="7"/>
      <c r="O35" s="7"/>
      <c r="P35" s="7"/>
      <c r="Q35" s="26"/>
      <c r="R35" s="17" t="s">
        <v>28</v>
      </c>
      <c r="S35" s="18">
        <v>12</v>
      </c>
      <c r="T35" s="18">
        <v>3</v>
      </c>
      <c r="U35" s="19">
        <v>15</v>
      </c>
      <c r="V35" s="7"/>
      <c r="W35" s="7"/>
      <c r="X35" s="7"/>
      <c r="Y35" s="7"/>
      <c r="Z35" s="7"/>
      <c r="AA35" s="7"/>
    </row>
    <row r="36" spans="1:27" x14ac:dyDescent="0.2">
      <c r="G36" s="7"/>
      <c r="H36" s="7"/>
      <c r="I36" s="7"/>
      <c r="J36" s="7"/>
      <c r="K36" s="7"/>
      <c r="L36" s="7"/>
      <c r="M36" s="7"/>
      <c r="N36" s="7"/>
      <c r="O36" s="7"/>
      <c r="P36" s="7"/>
      <c r="Q36" s="26"/>
      <c r="V36" s="7"/>
      <c r="W36" s="7"/>
      <c r="X36" s="7"/>
      <c r="Y36" s="7"/>
      <c r="Z36" s="7"/>
      <c r="AA36" s="7"/>
    </row>
    <row r="37" spans="1:27" x14ac:dyDescent="0.2">
      <c r="G37" s="7"/>
      <c r="H37" s="7"/>
      <c r="I37" s="7"/>
      <c r="J37" s="7"/>
      <c r="K37" s="7"/>
      <c r="L37" s="7"/>
      <c r="M37" s="7"/>
      <c r="N37" s="7"/>
      <c r="O37" s="7"/>
      <c r="P37" s="7"/>
      <c r="Q37" s="26"/>
      <c r="V37" s="7"/>
      <c r="W37" s="7"/>
      <c r="X37" s="7"/>
      <c r="Y37" s="7"/>
      <c r="Z37" s="7"/>
      <c r="AA37" s="7"/>
    </row>
    <row r="38" spans="1:27" ht="16" thickBot="1" x14ac:dyDescent="0.25">
      <c r="G38" s="7"/>
      <c r="H38" s="7"/>
      <c r="I38" s="7"/>
      <c r="J38" s="7"/>
      <c r="K38" s="7"/>
      <c r="L38" s="7"/>
      <c r="M38" s="7"/>
      <c r="N38" s="7"/>
      <c r="O38" s="7"/>
      <c r="P38" s="7"/>
      <c r="Q38" s="26"/>
      <c r="R38" s="25" t="s">
        <v>42</v>
      </c>
      <c r="V38" s="7"/>
      <c r="W38" s="7"/>
      <c r="X38" s="7"/>
      <c r="Y38" s="7"/>
      <c r="Z38" s="7"/>
      <c r="AA38" s="7"/>
    </row>
    <row r="39" spans="1:27" ht="16" thickBot="1" x14ac:dyDescent="0.25">
      <c r="A39" t="s">
        <v>62</v>
      </c>
      <c r="G39" s="7"/>
      <c r="H39" s="7"/>
      <c r="I39" s="7"/>
      <c r="J39" s="7"/>
      <c r="K39" s="7"/>
      <c r="L39" s="7"/>
      <c r="M39" s="7"/>
      <c r="N39" s="7"/>
      <c r="O39" s="7"/>
      <c r="P39" s="7"/>
      <c r="Q39" s="26"/>
      <c r="R39" s="22" t="s">
        <v>22</v>
      </c>
      <c r="S39" s="23" t="s">
        <v>39</v>
      </c>
      <c r="V39" s="7"/>
      <c r="W39" s="7"/>
      <c r="X39" s="7"/>
      <c r="Y39" s="7"/>
      <c r="Z39" s="7"/>
      <c r="AA39" s="7"/>
    </row>
    <row r="40" spans="1:27" ht="16" thickBot="1" x14ac:dyDescent="0.25">
      <c r="A40" t="s">
        <v>63</v>
      </c>
      <c r="B40" s="29" t="s">
        <v>81</v>
      </c>
      <c r="C40" s="27" t="s">
        <v>57</v>
      </c>
      <c r="D40" t="s">
        <v>60</v>
      </c>
      <c r="E40" t="s">
        <v>84</v>
      </c>
      <c r="G40" s="7"/>
      <c r="H40" s="7"/>
      <c r="I40" s="7"/>
      <c r="J40" s="7"/>
      <c r="K40" s="7"/>
      <c r="L40" s="7"/>
      <c r="M40" s="7"/>
      <c r="N40" s="7"/>
      <c r="O40" s="7"/>
      <c r="P40" s="7"/>
      <c r="Q40" s="26"/>
      <c r="R40" s="6" t="s">
        <v>26</v>
      </c>
      <c r="S40" s="7"/>
      <c r="T40" s="7"/>
      <c r="U40" s="7"/>
      <c r="V40" s="7"/>
      <c r="W40" s="7"/>
      <c r="X40" s="7"/>
      <c r="Y40" s="7"/>
      <c r="Z40" s="7"/>
      <c r="AA40" s="7"/>
    </row>
    <row r="41" spans="1:27" x14ac:dyDescent="0.2">
      <c r="B41" s="28" t="s">
        <v>59</v>
      </c>
      <c r="C41" s="27" t="s">
        <v>58</v>
      </c>
      <c r="D41" s="27" t="s">
        <v>61</v>
      </c>
      <c r="G41" s="7"/>
      <c r="H41" s="7"/>
      <c r="I41" s="7"/>
      <c r="J41" s="7"/>
      <c r="K41" s="7"/>
      <c r="L41" s="7"/>
      <c r="M41" s="7"/>
      <c r="N41" s="7"/>
      <c r="O41" s="7"/>
      <c r="P41" s="7"/>
      <c r="Q41" s="26"/>
      <c r="R41" s="14" t="s">
        <v>30</v>
      </c>
      <c r="S41" s="15" t="s">
        <v>27</v>
      </c>
      <c r="T41" s="4"/>
      <c r="U41" s="5"/>
      <c r="V41" s="7"/>
      <c r="W41" s="7"/>
      <c r="X41" s="7"/>
      <c r="Y41" s="7"/>
      <c r="Z41" s="7"/>
      <c r="AA41" s="7"/>
    </row>
    <row r="42" spans="1:27" x14ac:dyDescent="0.2">
      <c r="G42" s="7"/>
      <c r="H42" s="7"/>
      <c r="I42" s="7"/>
      <c r="J42" s="7"/>
      <c r="K42" s="7"/>
      <c r="L42" s="7"/>
      <c r="M42" s="7"/>
      <c r="N42" s="7"/>
      <c r="O42" s="7"/>
      <c r="P42" s="7"/>
      <c r="Q42" s="26"/>
      <c r="R42" s="9" t="s">
        <v>29</v>
      </c>
      <c r="S42" s="7" t="s">
        <v>9</v>
      </c>
      <c r="T42" s="7" t="s">
        <v>10</v>
      </c>
      <c r="U42" s="8" t="s">
        <v>28</v>
      </c>
      <c r="V42" s="7"/>
      <c r="W42" s="7"/>
      <c r="X42" s="7"/>
      <c r="Y42" s="7"/>
      <c r="Z42" s="7"/>
      <c r="AA42" s="7"/>
    </row>
    <row r="43" spans="1:27" x14ac:dyDescent="0.2">
      <c r="A43" t="s">
        <v>64</v>
      </c>
      <c r="G43" s="7"/>
      <c r="H43" s="7"/>
      <c r="I43" s="7"/>
      <c r="J43" s="7"/>
      <c r="K43" s="7"/>
      <c r="L43" s="7"/>
      <c r="M43" s="7"/>
      <c r="N43" s="7"/>
      <c r="O43" s="7"/>
      <c r="P43" s="7"/>
      <c r="Q43" s="26"/>
      <c r="R43" s="11" t="s">
        <v>39</v>
      </c>
      <c r="S43" s="10">
        <v>9</v>
      </c>
      <c r="T43" s="10">
        <v>3</v>
      </c>
      <c r="U43" s="16">
        <v>12</v>
      </c>
      <c r="V43" s="7" t="s">
        <v>35</v>
      </c>
      <c r="W43" s="7"/>
      <c r="X43" s="7"/>
      <c r="Y43" s="7"/>
      <c r="Z43" s="7"/>
      <c r="AA43" s="7"/>
    </row>
    <row r="44" spans="1:27" x14ac:dyDescent="0.2">
      <c r="G44" s="7"/>
      <c r="H44" s="7"/>
      <c r="I44" s="7"/>
      <c r="J44" s="7"/>
      <c r="K44" s="7"/>
      <c r="L44" s="7"/>
      <c r="M44" s="7"/>
      <c r="N44" s="7"/>
      <c r="O44" s="7"/>
      <c r="P44" s="7"/>
      <c r="Q44" s="26"/>
      <c r="R44" s="11" t="s">
        <v>40</v>
      </c>
      <c r="S44" s="10">
        <v>1</v>
      </c>
      <c r="T44" s="10">
        <v>1</v>
      </c>
      <c r="U44" s="16">
        <v>2</v>
      </c>
      <c r="V44" s="7">
        <f>GETPIVOTDATA("hamburger",$R$41,"outcome","ill","hamburger","ate")/GETPIVOTDATA("hamburger",$R$41,"hamburger","ate")/GETPIVOTDATA("hamburger",$R$41,"outcome","ill","hamburger","did not eat")*GETPIVOTDATA("hamburger",$R$41,"hamburger","did not eat")</f>
        <v>1.5</v>
      </c>
      <c r="W44" s="7"/>
      <c r="X44" s="7"/>
      <c r="Y44" s="7"/>
      <c r="Z44" s="7"/>
      <c r="AA44" s="7"/>
    </row>
    <row r="45" spans="1:27" ht="16" thickBot="1" x14ac:dyDescent="0.25">
      <c r="G45" s="7"/>
      <c r="H45" s="7"/>
      <c r="I45" s="7"/>
      <c r="J45" s="7"/>
      <c r="K45" s="7"/>
      <c r="L45" s="7"/>
      <c r="M45" s="7"/>
      <c r="N45" s="7"/>
      <c r="O45" s="7"/>
      <c r="P45" s="7"/>
      <c r="Q45" s="26"/>
      <c r="R45" s="17" t="s">
        <v>28</v>
      </c>
      <c r="S45" s="18">
        <v>10</v>
      </c>
      <c r="T45" s="18">
        <v>4</v>
      </c>
      <c r="U45" s="19">
        <v>14</v>
      </c>
      <c r="V45" s="7"/>
      <c r="W45" s="7"/>
      <c r="X45" s="7"/>
      <c r="Y45" s="7"/>
      <c r="Z45" s="7"/>
      <c r="AA45" s="7"/>
    </row>
    <row r="46" spans="1:27" x14ac:dyDescent="0.2">
      <c r="G46" s="7"/>
      <c r="H46" s="7"/>
      <c r="I46" s="7"/>
      <c r="J46" s="7"/>
      <c r="K46" s="7"/>
      <c r="L46" s="7"/>
      <c r="M46" s="7"/>
      <c r="N46" s="7"/>
      <c r="O46" s="7"/>
      <c r="P46" s="7"/>
      <c r="V46" s="7"/>
      <c r="W46" s="7"/>
      <c r="X46" s="7"/>
      <c r="Y46" s="7"/>
      <c r="Z46" s="7"/>
      <c r="AA46" s="7"/>
    </row>
    <row r="47" spans="1:27" x14ac:dyDescent="0.2">
      <c r="G47" s="7"/>
      <c r="H47" s="7"/>
      <c r="I47" s="7"/>
      <c r="J47" s="7"/>
      <c r="K47" s="7"/>
      <c r="L47" s="7"/>
      <c r="M47" s="7"/>
      <c r="N47" s="7"/>
      <c r="O47" s="7"/>
      <c r="P47" s="7"/>
      <c r="R47" s="25" t="s">
        <v>69</v>
      </c>
      <c r="V47" s="7"/>
      <c r="W47" s="7"/>
      <c r="X47" s="7"/>
      <c r="Y47" s="7"/>
      <c r="Z47" s="7"/>
      <c r="AA47" s="7"/>
    </row>
    <row r="48" spans="1:27" x14ac:dyDescent="0.2">
      <c r="G48" s="7"/>
      <c r="H48" s="7"/>
      <c r="I48" s="7"/>
      <c r="J48" s="7"/>
      <c r="K48" s="7"/>
      <c r="L48" s="7"/>
      <c r="M48" s="7"/>
      <c r="N48" s="7"/>
      <c r="O48" s="7"/>
      <c r="P48" s="7"/>
      <c r="V48" s="7"/>
      <c r="W48" s="7"/>
      <c r="X48" s="7"/>
      <c r="Y48" s="7"/>
      <c r="Z48" s="7"/>
      <c r="AA48" s="7"/>
    </row>
    <row r="49" spans="1:27" x14ac:dyDescent="0.2">
      <c r="G49" s="7"/>
      <c r="H49" s="7"/>
      <c r="I49" s="7"/>
      <c r="J49" s="7"/>
      <c r="K49" s="7"/>
      <c r="L49" s="7"/>
      <c r="M49" s="7"/>
      <c r="N49" s="7"/>
      <c r="O49" s="7"/>
      <c r="P49" s="7"/>
      <c r="V49" s="7"/>
      <c r="W49" s="7"/>
      <c r="X49" s="7"/>
      <c r="Y49" s="7"/>
      <c r="Z49" s="7"/>
      <c r="AA49" s="7"/>
    </row>
    <row r="50" spans="1:27" x14ac:dyDescent="0.2">
      <c r="G50" s="7"/>
      <c r="H50" s="7"/>
      <c r="I50" s="7"/>
      <c r="J50" s="7"/>
      <c r="K50" s="7"/>
      <c r="L50" s="7"/>
      <c r="M50" s="7"/>
      <c r="N50" s="7"/>
      <c r="O50" s="7"/>
      <c r="P50" s="7"/>
      <c r="V50" s="7"/>
      <c r="W50" s="7"/>
      <c r="X50" s="7"/>
      <c r="Y50" s="7"/>
      <c r="Z50" s="7"/>
      <c r="AA50" s="7"/>
    </row>
    <row r="51" spans="1:27" x14ac:dyDescent="0.2">
      <c r="G51" s="7"/>
      <c r="H51" s="7"/>
      <c r="I51" s="7"/>
      <c r="J51" s="7"/>
      <c r="K51" s="7"/>
      <c r="L51" s="7"/>
      <c r="M51" s="7"/>
      <c r="N51" s="7"/>
      <c r="O51" s="7"/>
      <c r="P51" s="7"/>
      <c r="V51" s="7"/>
      <c r="W51" s="7"/>
      <c r="X51" s="7"/>
      <c r="Y51" s="7"/>
      <c r="Z51" s="7"/>
      <c r="AA51" s="7"/>
    </row>
    <row r="52" spans="1:27" x14ac:dyDescent="0.2">
      <c r="K52" s="7"/>
      <c r="L52" s="7"/>
      <c r="M52" s="7"/>
      <c r="N52" s="7"/>
      <c r="O52" s="7"/>
      <c r="P52" s="7"/>
      <c r="V52" s="7"/>
      <c r="W52" s="7"/>
      <c r="X52" s="7"/>
      <c r="Y52" s="7"/>
      <c r="Z52" s="7"/>
      <c r="AA52" s="7"/>
    </row>
    <row r="53" spans="1:27" x14ac:dyDescent="0.2">
      <c r="K53" s="7"/>
      <c r="L53" s="7"/>
      <c r="M53" s="7"/>
      <c r="N53" s="7"/>
      <c r="O53" s="7"/>
      <c r="P53" s="7"/>
      <c r="V53" s="7"/>
      <c r="W53" s="7"/>
      <c r="X53" s="7"/>
      <c r="Y53" s="7"/>
      <c r="Z53" s="7"/>
      <c r="AA53" s="7"/>
    </row>
    <row r="54" spans="1:27" x14ac:dyDescent="0.2">
      <c r="K54" s="7"/>
      <c r="L54" s="7"/>
      <c r="M54" s="7"/>
      <c r="N54" s="7"/>
      <c r="O54" s="7"/>
      <c r="P54" s="7"/>
      <c r="V54" s="7"/>
      <c r="W54" s="7"/>
      <c r="X54" s="7"/>
      <c r="Y54" s="7"/>
      <c r="Z54" s="7"/>
      <c r="AA54" s="7"/>
    </row>
    <row r="55" spans="1:27" x14ac:dyDescent="0.2">
      <c r="K55" s="7"/>
      <c r="L55" s="7"/>
      <c r="M55" s="7"/>
      <c r="N55" s="7"/>
      <c r="O55" s="7"/>
      <c r="P55" s="7"/>
      <c r="V55" s="7"/>
      <c r="W55" s="7"/>
      <c r="X55" s="7"/>
      <c r="Y55" s="7"/>
      <c r="Z55" s="7"/>
      <c r="AA55" s="7"/>
    </row>
    <row r="56" spans="1:27" x14ac:dyDescent="0.2">
      <c r="K56" s="7"/>
      <c r="L56" s="7"/>
      <c r="M56" s="7"/>
      <c r="N56" s="7"/>
      <c r="O56" s="7"/>
      <c r="P56" s="7"/>
      <c r="V56" s="7"/>
      <c r="W56" s="7"/>
      <c r="X56" s="7"/>
      <c r="Y56" s="7"/>
      <c r="Z56" s="7"/>
      <c r="AA56" s="7"/>
    </row>
    <row r="57" spans="1:27" x14ac:dyDescent="0.2">
      <c r="K57" s="7"/>
      <c r="L57" s="7"/>
      <c r="M57" s="7"/>
      <c r="N57" s="7"/>
      <c r="O57" s="7"/>
      <c r="P57" s="7"/>
      <c r="V57" s="7"/>
      <c r="W57" s="7"/>
      <c r="X57" s="7"/>
      <c r="Y57" s="7"/>
      <c r="Z57" s="7"/>
      <c r="AA57" s="7"/>
    </row>
    <row r="58" spans="1:27" x14ac:dyDescent="0.2">
      <c r="K58" s="7"/>
      <c r="L58" s="7"/>
      <c r="M58" s="7"/>
      <c r="N58" s="7"/>
      <c r="O58" s="7"/>
      <c r="P58" s="7"/>
      <c r="V58" s="7"/>
      <c r="W58" s="7"/>
      <c r="X58" s="7"/>
      <c r="Y58" s="7"/>
      <c r="Z58" s="7"/>
      <c r="AA58" s="7"/>
    </row>
    <row r="59" spans="1:27" x14ac:dyDescent="0.2">
      <c r="K59" s="7"/>
      <c r="L59" s="7"/>
      <c r="M59" s="7"/>
      <c r="N59" s="7"/>
      <c r="O59" s="7"/>
      <c r="P59" s="7"/>
      <c r="V59" s="7"/>
      <c r="W59" s="7"/>
      <c r="X59" s="7"/>
      <c r="Y59" s="7"/>
      <c r="Z59" s="7"/>
      <c r="AA59" s="7"/>
    </row>
    <row r="60" spans="1:27" x14ac:dyDescent="0.2">
      <c r="G60" s="7"/>
      <c r="H60" s="7"/>
      <c r="I60" s="7"/>
      <c r="J60" s="7"/>
      <c r="K60" s="7"/>
      <c r="L60" s="7"/>
      <c r="M60" s="7"/>
      <c r="N60" s="7"/>
      <c r="O60" s="7"/>
      <c r="P60" s="7"/>
      <c r="V60" s="7"/>
      <c r="W60" s="7"/>
      <c r="X60" s="7"/>
      <c r="Y60" s="7"/>
      <c r="Z60" s="7"/>
      <c r="AA60" s="7"/>
    </row>
    <row r="61" spans="1:27" x14ac:dyDescent="0.2">
      <c r="G61" s="7" t="s">
        <v>99</v>
      </c>
      <c r="H61" s="7"/>
      <c r="I61" s="7"/>
      <c r="J61" s="7"/>
      <c r="K61" s="7"/>
      <c r="L61" s="7"/>
      <c r="M61" s="7"/>
      <c r="N61" s="7"/>
      <c r="O61" s="7"/>
      <c r="P61" s="7"/>
      <c r="V61" s="7"/>
      <c r="W61" s="7"/>
      <c r="X61" s="7"/>
      <c r="Y61" s="7"/>
      <c r="Z61" s="7"/>
      <c r="AA61" s="7"/>
    </row>
    <row r="62" spans="1:27" x14ac:dyDescent="0.2">
      <c r="G62" s="7"/>
      <c r="H62" s="7"/>
      <c r="I62" s="7"/>
      <c r="J62" s="7"/>
      <c r="K62" s="7"/>
      <c r="L62" s="7"/>
      <c r="M62" s="7"/>
      <c r="N62" s="7"/>
      <c r="O62" s="7"/>
      <c r="P62" s="7"/>
      <c r="V62" s="7"/>
      <c r="W62" s="7"/>
      <c r="X62" s="7"/>
      <c r="Y62" s="7"/>
      <c r="Z62" s="7"/>
      <c r="AA62" s="7"/>
    </row>
    <row r="63" spans="1:27" x14ac:dyDescent="0.2">
      <c r="A63" t="s">
        <v>33</v>
      </c>
      <c r="G63" s="7"/>
      <c r="H63" s="7"/>
      <c r="I63" s="7"/>
      <c r="J63" s="7"/>
      <c r="K63" s="7"/>
      <c r="L63" s="7"/>
      <c r="M63" s="7"/>
      <c r="N63" s="7"/>
      <c r="O63" s="7"/>
      <c r="P63" s="7"/>
      <c r="V63" s="7"/>
      <c r="W63" s="7"/>
      <c r="X63" s="7"/>
      <c r="Y63" s="7"/>
      <c r="Z63" s="7"/>
      <c r="AA63" s="7"/>
    </row>
    <row r="64" spans="1:27" x14ac:dyDescent="0.2">
      <c r="C64" t="s">
        <v>18</v>
      </c>
      <c r="G64" t="s">
        <v>16</v>
      </c>
    </row>
    <row r="65" spans="1:13" x14ac:dyDescent="0.2">
      <c r="A65" t="s">
        <v>8</v>
      </c>
      <c r="B65" t="s">
        <v>31</v>
      </c>
      <c r="C65" t="s">
        <v>19</v>
      </c>
      <c r="D65" t="s">
        <v>24</v>
      </c>
      <c r="E65" t="s">
        <v>22</v>
      </c>
      <c r="F65" t="s">
        <v>23</v>
      </c>
      <c r="G65" t="s">
        <v>11</v>
      </c>
      <c r="H65" t="s">
        <v>12</v>
      </c>
      <c r="I65" t="s">
        <v>13</v>
      </c>
      <c r="J65" t="s">
        <v>14</v>
      </c>
      <c r="K65" t="s">
        <v>15</v>
      </c>
      <c r="L65" t="s">
        <v>17</v>
      </c>
    </row>
    <row r="66" spans="1:13" x14ac:dyDescent="0.2">
      <c r="A66">
        <v>0</v>
      </c>
      <c r="B66" t="s">
        <v>10</v>
      </c>
      <c r="C66">
        <v>1</v>
      </c>
      <c r="D66">
        <v>1</v>
      </c>
      <c r="E66">
        <v>1</v>
      </c>
      <c r="F66" t="s">
        <v>25</v>
      </c>
      <c r="G66">
        <v>0</v>
      </c>
      <c r="H66">
        <v>0</v>
      </c>
      <c r="I66">
        <v>0</v>
      </c>
      <c r="J66">
        <v>1</v>
      </c>
      <c r="K66">
        <v>0</v>
      </c>
      <c r="L66">
        <v>2</v>
      </c>
    </row>
    <row r="67" spans="1:13" s="2" customFormat="1" x14ac:dyDescent="0.2">
      <c r="A67" s="20">
        <v>1</v>
      </c>
      <c r="B67" s="20" t="s">
        <v>9</v>
      </c>
      <c r="C67" s="20">
        <v>1</v>
      </c>
      <c r="D67" s="20">
        <v>1</v>
      </c>
      <c r="E67" s="20">
        <v>1</v>
      </c>
      <c r="F67" s="20" t="s">
        <v>25</v>
      </c>
      <c r="G67" s="20">
        <v>1</v>
      </c>
      <c r="H67" s="20">
        <v>0</v>
      </c>
      <c r="I67" s="20">
        <v>0</v>
      </c>
      <c r="J67" s="20">
        <v>1</v>
      </c>
      <c r="K67" s="20">
        <v>1</v>
      </c>
      <c r="L67" s="20">
        <v>0.5</v>
      </c>
      <c r="M67" s="20"/>
    </row>
    <row r="68" spans="1:13" s="2" customFormat="1" x14ac:dyDescent="0.2">
      <c r="A68" s="20">
        <v>2</v>
      </c>
      <c r="B68" s="20" t="s">
        <v>9</v>
      </c>
      <c r="C68" s="20">
        <v>1</v>
      </c>
      <c r="D68" s="20">
        <v>1</v>
      </c>
      <c r="E68" s="20">
        <v>1</v>
      </c>
      <c r="F68" s="20" t="s">
        <v>25</v>
      </c>
      <c r="G68" s="20">
        <v>0</v>
      </c>
      <c r="H68" s="20">
        <v>1</v>
      </c>
      <c r="I68" s="20">
        <v>1</v>
      </c>
      <c r="J68" s="20">
        <v>0</v>
      </c>
      <c r="K68" s="20">
        <v>0</v>
      </c>
      <c r="L68" s="20">
        <v>1.5</v>
      </c>
      <c r="M68" s="20"/>
    </row>
    <row r="69" spans="1:13" s="2" customFormat="1" x14ac:dyDescent="0.2">
      <c r="A69" s="20">
        <v>3</v>
      </c>
      <c r="B69" s="20" t="s">
        <v>9</v>
      </c>
      <c r="C69" s="20">
        <v>1</v>
      </c>
      <c r="D69" s="20">
        <v>1</v>
      </c>
      <c r="E69" s="20">
        <v>1</v>
      </c>
      <c r="F69" s="20" t="s">
        <v>25</v>
      </c>
      <c r="G69" s="20">
        <v>0</v>
      </c>
      <c r="H69" s="20">
        <v>1</v>
      </c>
      <c r="I69" s="20">
        <v>0</v>
      </c>
      <c r="J69" s="20">
        <v>1</v>
      </c>
      <c r="K69" s="20">
        <v>0</v>
      </c>
      <c r="L69" s="20">
        <v>1</v>
      </c>
      <c r="M69" s="20"/>
    </row>
    <row r="70" spans="1:13" s="2" customFormat="1" x14ac:dyDescent="0.2">
      <c r="A70" s="20">
        <v>4</v>
      </c>
      <c r="B70" s="20" t="s">
        <v>9</v>
      </c>
      <c r="C70" s="20">
        <v>1</v>
      </c>
      <c r="D70" s="20">
        <v>1</v>
      </c>
      <c r="E70" s="20">
        <v>1</v>
      </c>
      <c r="F70" s="20" t="s">
        <v>25</v>
      </c>
      <c r="G70" s="20">
        <v>0</v>
      </c>
      <c r="H70" s="20">
        <v>1</v>
      </c>
      <c r="I70" s="20">
        <v>1</v>
      </c>
      <c r="J70" s="20">
        <v>1</v>
      </c>
      <c r="K70" s="20">
        <v>0</v>
      </c>
      <c r="L70" s="20">
        <v>1.5</v>
      </c>
      <c r="M70" s="20"/>
    </row>
    <row r="71" spans="1:13" s="2" customFormat="1" x14ac:dyDescent="0.2">
      <c r="A71" s="20">
        <v>5</v>
      </c>
      <c r="B71" s="20" t="s">
        <v>9</v>
      </c>
      <c r="C71" s="20">
        <v>1</v>
      </c>
      <c r="D71" s="20">
        <v>1</v>
      </c>
      <c r="E71" s="20">
        <v>1</v>
      </c>
      <c r="F71" s="20" t="s">
        <v>25</v>
      </c>
      <c r="G71" s="20">
        <v>1</v>
      </c>
      <c r="H71" s="20">
        <v>1</v>
      </c>
      <c r="I71" s="20">
        <v>1</v>
      </c>
      <c r="J71" s="20">
        <v>0</v>
      </c>
      <c r="K71" s="20">
        <v>0</v>
      </c>
      <c r="L71" s="20">
        <v>1.5</v>
      </c>
      <c r="M71" s="20"/>
    </row>
    <row r="72" spans="1:13" s="2" customFormat="1" x14ac:dyDescent="0.2">
      <c r="A72" s="20">
        <v>6</v>
      </c>
      <c r="B72" s="20" t="s">
        <v>9</v>
      </c>
      <c r="C72" s="20">
        <v>1</v>
      </c>
      <c r="D72" s="20">
        <v>0</v>
      </c>
      <c r="E72" s="20">
        <v>1</v>
      </c>
      <c r="F72" s="20" t="s">
        <v>25</v>
      </c>
      <c r="G72" s="20">
        <v>1</v>
      </c>
      <c r="H72" s="20">
        <v>1</v>
      </c>
      <c r="I72" s="20">
        <v>0</v>
      </c>
      <c r="J72" s="20">
        <v>0</v>
      </c>
      <c r="K72" s="20">
        <v>0</v>
      </c>
      <c r="L72" s="20">
        <v>1.5</v>
      </c>
      <c r="M72" s="20"/>
    </row>
    <row r="73" spans="1:13" s="2" customFormat="1" x14ac:dyDescent="0.2">
      <c r="A73" s="20">
        <v>7</v>
      </c>
      <c r="B73" s="20" t="s">
        <v>9</v>
      </c>
      <c r="C73" s="20">
        <v>1</v>
      </c>
      <c r="D73" s="20">
        <v>0</v>
      </c>
      <c r="E73" s="20">
        <v>1</v>
      </c>
      <c r="F73" s="20" t="s">
        <v>25</v>
      </c>
      <c r="G73" s="20">
        <v>0</v>
      </c>
      <c r="H73" s="20">
        <v>1</v>
      </c>
      <c r="I73" s="20">
        <v>1</v>
      </c>
      <c r="J73" s="20">
        <v>1</v>
      </c>
      <c r="K73" s="20">
        <v>0</v>
      </c>
      <c r="L73" s="20">
        <v>2</v>
      </c>
      <c r="M73" s="20"/>
    </row>
    <row r="74" spans="1:13" s="2" customFormat="1" x14ac:dyDescent="0.2">
      <c r="A74" s="20">
        <v>8</v>
      </c>
      <c r="B74" s="20" t="s">
        <v>9</v>
      </c>
      <c r="C74" s="20">
        <v>1</v>
      </c>
      <c r="D74" s="20">
        <v>0</v>
      </c>
      <c r="E74" s="20">
        <v>0</v>
      </c>
      <c r="F74" s="20" t="s">
        <v>25</v>
      </c>
      <c r="G74" s="20">
        <v>0</v>
      </c>
      <c r="H74" s="20">
        <v>1</v>
      </c>
      <c r="I74" s="20">
        <v>1</v>
      </c>
      <c r="J74" s="20">
        <v>0</v>
      </c>
      <c r="K74" s="20">
        <v>0</v>
      </c>
      <c r="L74" s="20">
        <v>2.5</v>
      </c>
      <c r="M74" s="20"/>
    </row>
    <row r="75" spans="1:13" s="2" customFormat="1" x14ac:dyDescent="0.2">
      <c r="A75" s="20">
        <v>9</v>
      </c>
      <c r="B75" s="20" t="s">
        <v>9</v>
      </c>
      <c r="C75" s="20">
        <v>0</v>
      </c>
      <c r="D75" s="20">
        <v>0</v>
      </c>
      <c r="E75" s="20">
        <v>0</v>
      </c>
      <c r="F75" s="20" t="s">
        <v>25</v>
      </c>
      <c r="G75" s="20">
        <v>0</v>
      </c>
      <c r="H75" s="20">
        <v>1</v>
      </c>
      <c r="I75" s="20">
        <v>0</v>
      </c>
      <c r="J75" s="20">
        <v>1</v>
      </c>
      <c r="K75" s="20">
        <v>1</v>
      </c>
      <c r="L75" s="20">
        <v>2</v>
      </c>
      <c r="M75" s="20"/>
    </row>
    <row r="76" spans="1:13" s="2" customFormat="1" x14ac:dyDescent="0.2">
      <c r="A76" s="20">
        <v>10</v>
      </c>
      <c r="B76" s="20" t="s">
        <v>9</v>
      </c>
      <c r="C76" s="20">
        <v>0</v>
      </c>
      <c r="D76" s="20">
        <v>0</v>
      </c>
      <c r="E76" s="20">
        <v>0</v>
      </c>
      <c r="F76" s="20" t="s">
        <v>25</v>
      </c>
      <c r="G76" s="20">
        <v>1</v>
      </c>
      <c r="H76" s="20">
        <v>1</v>
      </c>
      <c r="I76" s="20">
        <v>1</v>
      </c>
      <c r="J76" s="20">
        <v>0</v>
      </c>
      <c r="K76" s="20">
        <v>0</v>
      </c>
      <c r="L76" s="20">
        <v>3</v>
      </c>
      <c r="M76" s="20"/>
    </row>
    <row r="77" spans="1:13" s="2" customFormat="1" x14ac:dyDescent="0.2">
      <c r="A77" s="20">
        <v>11</v>
      </c>
      <c r="B77" s="20" t="s">
        <v>10</v>
      </c>
      <c r="C77" s="20">
        <v>1</v>
      </c>
      <c r="D77" s="20">
        <v>1</v>
      </c>
      <c r="E77" s="20">
        <v>1</v>
      </c>
      <c r="F77" s="20" t="s">
        <v>25</v>
      </c>
      <c r="G77" s="20" t="s">
        <v>25</v>
      </c>
      <c r="H77" s="20" t="s">
        <v>25</v>
      </c>
      <c r="I77" s="20" t="s">
        <v>25</v>
      </c>
      <c r="J77" s="20" t="s">
        <v>25</v>
      </c>
      <c r="K77" s="20" t="s">
        <v>25</v>
      </c>
      <c r="L77" s="20" t="s">
        <v>25</v>
      </c>
      <c r="M77" s="20"/>
    </row>
    <row r="78" spans="1:13" s="2" customFormat="1" x14ac:dyDescent="0.2">
      <c r="A78" s="20">
        <v>12</v>
      </c>
      <c r="B78" s="20" t="s">
        <v>10</v>
      </c>
      <c r="C78" s="20">
        <v>0</v>
      </c>
      <c r="D78" s="20">
        <v>1</v>
      </c>
      <c r="E78" s="20">
        <v>0</v>
      </c>
      <c r="F78" s="20" t="s">
        <v>25</v>
      </c>
      <c r="G78" s="20" t="s">
        <v>25</v>
      </c>
      <c r="H78" s="20" t="s">
        <v>25</v>
      </c>
      <c r="I78" s="20" t="s">
        <v>25</v>
      </c>
      <c r="J78" s="20" t="s">
        <v>25</v>
      </c>
      <c r="K78" s="20" t="s">
        <v>25</v>
      </c>
      <c r="L78" s="20" t="s">
        <v>25</v>
      </c>
      <c r="M78" s="20"/>
    </row>
    <row r="79" spans="1:13" s="2" customFormat="1" x14ac:dyDescent="0.2">
      <c r="A79" s="20">
        <v>13</v>
      </c>
      <c r="B79" s="20" t="s">
        <v>10</v>
      </c>
      <c r="C79" s="20">
        <v>0</v>
      </c>
      <c r="D79" s="20">
        <v>1</v>
      </c>
      <c r="E79" s="20">
        <v>0</v>
      </c>
      <c r="F79" s="20" t="s">
        <v>25</v>
      </c>
      <c r="G79" s="20" t="s">
        <v>25</v>
      </c>
      <c r="H79" s="20" t="s">
        <v>25</v>
      </c>
      <c r="I79" s="20" t="s">
        <v>25</v>
      </c>
      <c r="J79" s="20" t="s">
        <v>25</v>
      </c>
      <c r="K79" s="20" t="s">
        <v>25</v>
      </c>
      <c r="L79" s="20" t="s">
        <v>25</v>
      </c>
      <c r="M79" s="20"/>
    </row>
    <row r="80" spans="1:13" s="2" customFormat="1" x14ac:dyDescent="0.2">
      <c r="A80" s="20">
        <v>14</v>
      </c>
      <c r="B80" s="20" t="s">
        <v>10</v>
      </c>
      <c r="C80" s="20">
        <v>0</v>
      </c>
      <c r="D80" s="20">
        <v>0</v>
      </c>
      <c r="E80" s="20">
        <v>0</v>
      </c>
      <c r="F80" s="20" t="s">
        <v>25</v>
      </c>
      <c r="G80" s="20" t="s">
        <v>25</v>
      </c>
      <c r="H80" s="20" t="s">
        <v>25</v>
      </c>
      <c r="I80" s="20" t="s">
        <v>25</v>
      </c>
      <c r="J80" s="20" t="s">
        <v>25</v>
      </c>
      <c r="K80" s="20" t="s">
        <v>25</v>
      </c>
      <c r="L80" s="20" t="s">
        <v>25</v>
      </c>
      <c r="M80" s="20"/>
    </row>
    <row r="81" spans="1:13" s="2" customFormat="1" x14ac:dyDescent="0.2">
      <c r="A81" s="20">
        <v>15</v>
      </c>
      <c r="B81" s="20" t="s">
        <v>10</v>
      </c>
      <c r="C81" s="20">
        <v>0</v>
      </c>
      <c r="D81" s="20">
        <v>0</v>
      </c>
      <c r="E81" s="20">
        <v>0</v>
      </c>
      <c r="F81" s="20" t="s">
        <v>25</v>
      </c>
      <c r="G81" s="20" t="s">
        <v>25</v>
      </c>
      <c r="H81" s="20" t="s">
        <v>25</v>
      </c>
      <c r="I81" s="20" t="s">
        <v>25</v>
      </c>
      <c r="J81" s="20" t="s">
        <v>25</v>
      </c>
      <c r="K81" s="20" t="s">
        <v>25</v>
      </c>
      <c r="L81" s="20" t="s">
        <v>25</v>
      </c>
      <c r="M81" s="20"/>
    </row>
    <row r="82" spans="1:13" s="1" customFormat="1" x14ac:dyDescent="0.2">
      <c r="A82" s="21">
        <v>16</v>
      </c>
      <c r="B82" s="21" t="s">
        <v>9</v>
      </c>
      <c r="C82" s="21">
        <v>1</v>
      </c>
      <c r="D82" s="21">
        <v>1</v>
      </c>
      <c r="E82" s="21">
        <v>0</v>
      </c>
      <c r="F82" s="21" t="s">
        <v>25</v>
      </c>
      <c r="G82" s="21">
        <v>1</v>
      </c>
      <c r="H82" s="21">
        <v>1</v>
      </c>
      <c r="I82" s="21">
        <v>1</v>
      </c>
      <c r="J82" s="21">
        <v>0</v>
      </c>
      <c r="K82" s="21">
        <v>0</v>
      </c>
      <c r="L82" s="21">
        <v>1.5</v>
      </c>
      <c r="M82" s="21"/>
    </row>
    <row r="83" spans="1:13" s="1" customFormat="1" x14ac:dyDescent="0.2">
      <c r="A83" s="21">
        <v>17</v>
      </c>
      <c r="B83" s="21" t="s">
        <v>9</v>
      </c>
      <c r="C83" s="21">
        <v>1</v>
      </c>
      <c r="D83" s="21">
        <v>1</v>
      </c>
      <c r="E83" s="21">
        <v>0</v>
      </c>
      <c r="F83" s="21" t="s">
        <v>25</v>
      </c>
      <c r="G83" s="21">
        <v>0</v>
      </c>
      <c r="H83" s="21">
        <v>0</v>
      </c>
      <c r="I83" s="21">
        <v>1</v>
      </c>
      <c r="J83" s="21">
        <v>1</v>
      </c>
      <c r="K83" s="21">
        <v>1</v>
      </c>
      <c r="L83" s="21">
        <v>1</v>
      </c>
      <c r="M83" s="21"/>
    </row>
    <row r="84" spans="1:13" s="1" customFormat="1" x14ac:dyDescent="0.2">
      <c r="A84" s="21">
        <v>18</v>
      </c>
      <c r="B84" s="21" t="s">
        <v>9</v>
      </c>
      <c r="C84" s="21">
        <v>1</v>
      </c>
      <c r="D84" s="21">
        <v>1</v>
      </c>
      <c r="E84" s="21">
        <v>1</v>
      </c>
      <c r="F84" s="21" t="s">
        <v>25</v>
      </c>
      <c r="G84" s="21">
        <v>0</v>
      </c>
      <c r="H84" s="21">
        <v>1</v>
      </c>
      <c r="I84" s="21">
        <v>1</v>
      </c>
      <c r="J84" s="21">
        <v>1</v>
      </c>
      <c r="K84" s="21">
        <v>0</v>
      </c>
      <c r="L84" s="21">
        <v>1.5</v>
      </c>
      <c r="M84" s="21"/>
    </row>
    <row r="85" spans="1:13" s="1" customFormat="1" x14ac:dyDescent="0.2">
      <c r="A85" s="21">
        <v>19</v>
      </c>
      <c r="B85" s="21" t="s">
        <v>9</v>
      </c>
      <c r="C85" s="21">
        <v>1</v>
      </c>
      <c r="D85" s="21">
        <v>0</v>
      </c>
      <c r="E85" s="21">
        <v>1</v>
      </c>
      <c r="F85" s="21" t="s">
        <v>25</v>
      </c>
      <c r="G85" s="21">
        <v>0</v>
      </c>
      <c r="H85" s="21">
        <v>1</v>
      </c>
      <c r="I85" s="21">
        <v>0</v>
      </c>
      <c r="J85" s="21">
        <v>1</v>
      </c>
      <c r="K85" s="21">
        <v>0</v>
      </c>
      <c r="L85" s="21">
        <v>2</v>
      </c>
      <c r="M85" s="21"/>
    </row>
    <row r="86" spans="1:13" s="1" customFormat="1" x14ac:dyDescent="0.2">
      <c r="A86" s="21">
        <v>20</v>
      </c>
      <c r="B86" s="21" t="s">
        <v>9</v>
      </c>
      <c r="C86" s="21">
        <v>0</v>
      </c>
      <c r="D86" s="21">
        <v>0</v>
      </c>
      <c r="E86" s="21">
        <v>1</v>
      </c>
      <c r="F86" s="21" t="s">
        <v>25</v>
      </c>
      <c r="G86" s="21">
        <v>1</v>
      </c>
      <c r="H86" s="21">
        <v>1</v>
      </c>
      <c r="I86" s="21">
        <v>1</v>
      </c>
      <c r="J86" s="21">
        <v>0</v>
      </c>
      <c r="K86" s="21">
        <v>0</v>
      </c>
      <c r="L86" s="21">
        <v>2.5</v>
      </c>
      <c r="M86" s="21"/>
    </row>
    <row r="87" spans="1:13" s="1" customFormat="1" x14ac:dyDescent="0.2">
      <c r="A87" s="21">
        <v>21</v>
      </c>
      <c r="B87" s="21" t="s">
        <v>9</v>
      </c>
      <c r="C87" s="21">
        <v>0</v>
      </c>
      <c r="D87" s="21">
        <v>0</v>
      </c>
      <c r="E87" s="21">
        <v>0</v>
      </c>
      <c r="F87" s="21" t="s">
        <v>25</v>
      </c>
      <c r="G87" s="21">
        <v>0</v>
      </c>
      <c r="H87" s="21">
        <v>1</v>
      </c>
      <c r="I87" s="21">
        <v>0</v>
      </c>
      <c r="J87" s="21">
        <v>1</v>
      </c>
      <c r="K87" s="21">
        <v>1</v>
      </c>
      <c r="L87" s="21">
        <v>1</v>
      </c>
      <c r="M87" s="21"/>
    </row>
    <row r="88" spans="1:13" s="1" customFormat="1" x14ac:dyDescent="0.2">
      <c r="A88" s="21">
        <v>22</v>
      </c>
      <c r="B88" s="21" t="s">
        <v>10</v>
      </c>
      <c r="C88" s="21">
        <v>1</v>
      </c>
      <c r="D88" s="21">
        <v>1</v>
      </c>
      <c r="E88" s="21">
        <v>1</v>
      </c>
      <c r="F88" s="21" t="s">
        <v>25</v>
      </c>
      <c r="G88" s="21" t="s">
        <v>25</v>
      </c>
      <c r="H88" s="21" t="s">
        <v>25</v>
      </c>
      <c r="I88" s="21" t="s">
        <v>25</v>
      </c>
      <c r="J88" s="21" t="s">
        <v>25</v>
      </c>
      <c r="K88" s="21" t="s">
        <v>25</v>
      </c>
      <c r="L88" s="21" t="s">
        <v>25</v>
      </c>
      <c r="M88" s="21"/>
    </row>
    <row r="89" spans="1:13" s="1" customFormat="1" x14ac:dyDescent="0.2">
      <c r="A89" s="21">
        <v>23</v>
      </c>
      <c r="B89" s="21" t="s">
        <v>10</v>
      </c>
      <c r="C89" s="21">
        <v>0</v>
      </c>
      <c r="D89" s="21">
        <v>1</v>
      </c>
      <c r="E89" s="21">
        <v>1</v>
      </c>
      <c r="F89" s="21" t="s">
        <v>25</v>
      </c>
      <c r="G89" s="21" t="s">
        <v>25</v>
      </c>
      <c r="H89" s="21" t="s">
        <v>25</v>
      </c>
      <c r="I89" s="21" t="s">
        <v>25</v>
      </c>
      <c r="J89" s="21" t="s">
        <v>25</v>
      </c>
      <c r="K89" s="21" t="s">
        <v>25</v>
      </c>
      <c r="L89" s="21" t="s">
        <v>25</v>
      </c>
      <c r="M89" s="21"/>
    </row>
    <row r="90" spans="1:13" s="1" customFormat="1" x14ac:dyDescent="0.2">
      <c r="A90" s="21">
        <v>24</v>
      </c>
      <c r="B90" s="21" t="s">
        <v>10</v>
      </c>
      <c r="C90" s="21">
        <v>0</v>
      </c>
      <c r="D90" s="21">
        <v>1</v>
      </c>
      <c r="E90" s="21">
        <v>0</v>
      </c>
      <c r="F90" s="21" t="s">
        <v>25</v>
      </c>
      <c r="G90" s="21" t="s">
        <v>25</v>
      </c>
      <c r="H90" s="21" t="s">
        <v>25</v>
      </c>
      <c r="I90" s="21" t="s">
        <v>25</v>
      </c>
      <c r="J90" s="21" t="s">
        <v>25</v>
      </c>
      <c r="K90" s="21" t="s">
        <v>25</v>
      </c>
      <c r="L90" s="21" t="s">
        <v>25</v>
      </c>
      <c r="M90" s="21"/>
    </row>
    <row r="91" spans="1:13" s="1" customFormat="1" x14ac:dyDescent="0.2">
      <c r="A91" s="21">
        <v>25</v>
      </c>
      <c r="B91" s="21" t="s">
        <v>10</v>
      </c>
      <c r="C91" s="21">
        <v>0</v>
      </c>
      <c r="D91" s="21">
        <v>0</v>
      </c>
      <c r="E91" s="21">
        <v>0</v>
      </c>
      <c r="F91" s="21" t="s">
        <v>25</v>
      </c>
      <c r="G91" s="21" t="s">
        <v>25</v>
      </c>
      <c r="H91" s="21" t="s">
        <v>25</v>
      </c>
      <c r="I91" s="21" t="s">
        <v>25</v>
      </c>
      <c r="J91" s="21" t="s">
        <v>25</v>
      </c>
      <c r="K91" s="21" t="s">
        <v>25</v>
      </c>
      <c r="L91" s="21" t="s">
        <v>25</v>
      </c>
      <c r="M91" s="21"/>
    </row>
    <row r="94" spans="1:13" x14ac:dyDescent="0.2">
      <c r="A94" t="s">
        <v>100</v>
      </c>
    </row>
    <row r="96" spans="1:13" x14ac:dyDescent="0.2">
      <c r="A96" t="s">
        <v>82</v>
      </c>
    </row>
    <row r="97" spans="1:8" x14ac:dyDescent="0.2">
      <c r="A97" t="s">
        <v>83</v>
      </c>
    </row>
    <row r="98" spans="1:8" x14ac:dyDescent="0.2">
      <c r="B98" t="s">
        <v>85</v>
      </c>
      <c r="D98" t="s">
        <v>92</v>
      </c>
      <c r="E98" s="1" t="s">
        <v>93</v>
      </c>
      <c r="G98" s="35" t="s">
        <v>29</v>
      </c>
      <c r="H98" t="s">
        <v>94</v>
      </c>
    </row>
    <row r="99" spans="1:8" x14ac:dyDescent="0.2">
      <c r="A99" t="s">
        <v>86</v>
      </c>
      <c r="B99">
        <v>11</v>
      </c>
      <c r="D99">
        <v>10</v>
      </c>
      <c r="E99" s="1">
        <v>16</v>
      </c>
      <c r="G99" s="36">
        <v>0</v>
      </c>
      <c r="H99" s="37">
        <v>10</v>
      </c>
    </row>
    <row r="100" spans="1:8" x14ac:dyDescent="0.2">
      <c r="A100" t="s">
        <v>87</v>
      </c>
      <c r="B100">
        <v>11</v>
      </c>
      <c r="C100" s="34">
        <f t="shared" ref="C100:C105" si="0">B100/$B$99</f>
        <v>1</v>
      </c>
      <c r="D100">
        <f t="shared" ref="D100:D105" si="1">C100*$D$99</f>
        <v>10</v>
      </c>
      <c r="E100" s="1">
        <f t="shared" ref="E100:E105" si="2">C100*$E$99-D100</f>
        <v>6</v>
      </c>
      <c r="G100" s="36">
        <v>1</v>
      </c>
      <c r="H100" s="37">
        <v>6</v>
      </c>
    </row>
    <row r="101" spans="1:8" x14ac:dyDescent="0.2">
      <c r="A101" t="s">
        <v>88</v>
      </c>
      <c r="B101">
        <v>0</v>
      </c>
      <c r="C101" s="34">
        <f t="shared" si="0"/>
        <v>0</v>
      </c>
      <c r="D101">
        <f t="shared" si="1"/>
        <v>0</v>
      </c>
      <c r="E101" s="1">
        <f t="shared" si="2"/>
        <v>0</v>
      </c>
      <c r="G101" s="36" t="s">
        <v>25</v>
      </c>
      <c r="H101" s="37">
        <v>9</v>
      </c>
    </row>
    <row r="102" spans="1:8" x14ac:dyDescent="0.2">
      <c r="A102" t="s">
        <v>89</v>
      </c>
      <c r="B102">
        <v>4</v>
      </c>
      <c r="C102" s="34">
        <f t="shared" si="0"/>
        <v>0.36363636363636365</v>
      </c>
      <c r="D102">
        <f t="shared" si="1"/>
        <v>3.6363636363636367</v>
      </c>
      <c r="E102" s="1">
        <f t="shared" si="2"/>
        <v>2.1818181818181817</v>
      </c>
      <c r="G102" s="36" t="s">
        <v>28</v>
      </c>
      <c r="H102" s="37">
        <v>25</v>
      </c>
    </row>
    <row r="103" spans="1:8" x14ac:dyDescent="0.2">
      <c r="A103" t="s">
        <v>46</v>
      </c>
      <c r="B103">
        <v>3</v>
      </c>
      <c r="C103" s="34">
        <f t="shared" si="0"/>
        <v>0.27272727272727271</v>
      </c>
      <c r="D103">
        <f t="shared" si="1"/>
        <v>2.7272727272727271</v>
      </c>
      <c r="E103" s="1">
        <f t="shared" si="2"/>
        <v>1.6363636363636362</v>
      </c>
    </row>
    <row r="104" spans="1:8" x14ac:dyDescent="0.2">
      <c r="A104" t="s">
        <v>90</v>
      </c>
      <c r="B104">
        <v>8</v>
      </c>
      <c r="C104" s="34">
        <f t="shared" si="0"/>
        <v>0.72727272727272729</v>
      </c>
      <c r="D104">
        <f t="shared" si="1"/>
        <v>7.2727272727272734</v>
      </c>
      <c r="E104" s="1">
        <f t="shared" si="2"/>
        <v>4.3636363636363633</v>
      </c>
    </row>
    <row r="105" spans="1:8" x14ac:dyDescent="0.2">
      <c r="A105" t="s">
        <v>91</v>
      </c>
      <c r="B105">
        <v>7</v>
      </c>
      <c r="C105" s="34">
        <f t="shared" si="0"/>
        <v>0.63636363636363635</v>
      </c>
      <c r="D105">
        <f t="shared" si="1"/>
        <v>6.3636363636363633</v>
      </c>
      <c r="E105" s="1">
        <f t="shared" si="2"/>
        <v>3.8181818181818183</v>
      </c>
    </row>
    <row r="107" spans="1:8" x14ac:dyDescent="0.2">
      <c r="G107" s="35" t="s">
        <v>29</v>
      </c>
      <c r="H107" t="s">
        <v>95</v>
      </c>
    </row>
    <row r="108" spans="1:8" x14ac:dyDescent="0.2">
      <c r="G108" s="36">
        <v>0</v>
      </c>
      <c r="H108" s="37">
        <v>2</v>
      </c>
    </row>
    <row r="109" spans="1:8" x14ac:dyDescent="0.2">
      <c r="G109" s="36">
        <v>1</v>
      </c>
      <c r="H109" s="37">
        <v>14</v>
      </c>
    </row>
    <row r="110" spans="1:8" x14ac:dyDescent="0.2">
      <c r="G110" s="36" t="s">
        <v>25</v>
      </c>
      <c r="H110" s="37">
        <v>9</v>
      </c>
    </row>
    <row r="111" spans="1:8" x14ac:dyDescent="0.2">
      <c r="G111" s="36" t="s">
        <v>28</v>
      </c>
      <c r="H111" s="37">
        <v>25</v>
      </c>
    </row>
    <row r="116" spans="7:8" x14ac:dyDescent="0.2">
      <c r="G116" s="35" t="s">
        <v>29</v>
      </c>
      <c r="H116" t="s">
        <v>96</v>
      </c>
    </row>
    <row r="117" spans="7:8" x14ac:dyDescent="0.2">
      <c r="G117" s="36">
        <v>0</v>
      </c>
      <c r="H117" s="37">
        <v>6</v>
      </c>
    </row>
    <row r="118" spans="7:8" x14ac:dyDescent="0.2">
      <c r="G118" s="36">
        <v>1</v>
      </c>
      <c r="H118" s="37">
        <v>10</v>
      </c>
    </row>
    <row r="119" spans="7:8" x14ac:dyDescent="0.2">
      <c r="G119" s="36" t="s">
        <v>25</v>
      </c>
      <c r="H119" s="37">
        <v>9</v>
      </c>
    </row>
    <row r="120" spans="7:8" x14ac:dyDescent="0.2">
      <c r="G120" s="36" t="s">
        <v>28</v>
      </c>
      <c r="H120" s="37">
        <v>25</v>
      </c>
    </row>
    <row r="125" spans="7:8" x14ac:dyDescent="0.2">
      <c r="G125" s="35" t="s">
        <v>29</v>
      </c>
      <c r="H125" t="s">
        <v>97</v>
      </c>
    </row>
    <row r="126" spans="7:8" x14ac:dyDescent="0.2">
      <c r="G126" s="36">
        <v>0</v>
      </c>
      <c r="H126" s="37">
        <v>7</v>
      </c>
    </row>
    <row r="127" spans="7:8" x14ac:dyDescent="0.2">
      <c r="G127" s="36">
        <v>1</v>
      </c>
      <c r="H127" s="37">
        <v>9</v>
      </c>
    </row>
    <row r="128" spans="7:8" x14ac:dyDescent="0.2">
      <c r="G128" s="36" t="s">
        <v>25</v>
      </c>
      <c r="H128" s="37">
        <v>9</v>
      </c>
    </row>
    <row r="129" spans="7:8" x14ac:dyDescent="0.2">
      <c r="G129" s="36" t="s">
        <v>28</v>
      </c>
      <c r="H129" s="37">
        <v>25</v>
      </c>
    </row>
    <row r="134" spans="7:8" x14ac:dyDescent="0.2">
      <c r="G134" s="35" t="s">
        <v>29</v>
      </c>
      <c r="H134" t="s">
        <v>98</v>
      </c>
    </row>
    <row r="135" spans="7:8" x14ac:dyDescent="0.2">
      <c r="G135" s="36">
        <v>0</v>
      </c>
      <c r="H135" s="37">
        <v>12</v>
      </c>
    </row>
    <row r="136" spans="7:8" x14ac:dyDescent="0.2">
      <c r="G136" s="36">
        <v>1</v>
      </c>
      <c r="H136" s="37">
        <v>4</v>
      </c>
    </row>
    <row r="137" spans="7:8" x14ac:dyDescent="0.2">
      <c r="G137" s="36" t="s">
        <v>25</v>
      </c>
      <c r="H137" s="37">
        <v>9</v>
      </c>
    </row>
    <row r="138" spans="7:8" x14ac:dyDescent="0.2">
      <c r="G138" s="36" t="s">
        <v>28</v>
      </c>
      <c r="H138" s="37">
        <v>25</v>
      </c>
    </row>
  </sheetData>
  <hyperlinks>
    <hyperlink ref="C40" r:id="rId16" xr:uid="{00000000-0004-0000-0000-000000000000}"/>
    <hyperlink ref="C41" r:id="rId17" xr:uid="{00000000-0004-0000-0000-000001000000}"/>
    <hyperlink ref="D41" r:id="rId18" xr:uid="{00000000-0004-0000-0000-000002000000}"/>
  </hyperlinks>
  <pageMargins left="0.7" right="0.7" top="0.75" bottom="0.75" header="0.3" footer="0.3"/>
  <pageSetup paperSize="9" orientation="portrait"/>
  <drawing r:id="rId19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8"/>
  <sheetViews>
    <sheetView workbookViewId="0">
      <selection activeCell="O3" sqref="O3"/>
    </sheetView>
  </sheetViews>
  <sheetFormatPr baseColWidth="10" defaultColWidth="9.1640625" defaultRowHeight="15" x14ac:dyDescent="0.2"/>
  <sheetData>
    <row r="1" spans="1:15" x14ac:dyDescent="0.2">
      <c r="C1" t="str">
        <f>Tabelle1!C64</f>
        <v>Food</v>
      </c>
      <c r="F1" t="str">
        <f>Tabelle1!G64</f>
        <v>Symptoms</v>
      </c>
      <c r="K1" t="s">
        <v>107</v>
      </c>
    </row>
    <row r="2" spans="1:15" s="38" customFormat="1" x14ac:dyDescent="0.2">
      <c r="A2" s="38" t="str">
        <f>Tabelle1!A65</f>
        <v>ID</v>
      </c>
      <c r="B2" s="38" t="str">
        <f>Tabelle1!B65</f>
        <v>outcome</v>
      </c>
      <c r="C2" s="38" t="str">
        <f>Tabelle1!C65</f>
        <v>hamburger</v>
      </c>
      <c r="D2" s="38" t="str">
        <f>Tabelle1!D65</f>
        <v>desert</v>
      </c>
      <c r="E2" s="38" t="str">
        <f>Tabelle1!E65</f>
        <v>potato salad</v>
      </c>
      <c r="F2" s="38" t="str">
        <f>Tabelle1!G65</f>
        <v>S-vomit</v>
      </c>
      <c r="G2" s="38" t="str">
        <f>Tabelle1!H65</f>
        <v>S-diarrh</v>
      </c>
      <c r="H2" s="38" t="str">
        <f>Tabelle1!I65</f>
        <v>S-cramps</v>
      </c>
      <c r="I2" s="38" t="str">
        <f>Tabelle1!J65</f>
        <v>S-fever</v>
      </c>
      <c r="J2" s="38" t="str">
        <f>Tabelle1!K65</f>
        <v>S-hospital</v>
      </c>
      <c r="K2" s="38" t="str">
        <f>Tabelle1!L65</f>
        <v>onset-day</v>
      </c>
      <c r="L2" s="38" t="s">
        <v>108</v>
      </c>
      <c r="M2" s="38" t="s">
        <v>106</v>
      </c>
    </row>
    <row r="3" spans="1:15" s="38" customFormat="1" x14ac:dyDescent="0.2">
      <c r="A3" s="38">
        <v>0</v>
      </c>
      <c r="B3" s="38" t="s">
        <v>110</v>
      </c>
      <c r="C3" s="38">
        <v>1</v>
      </c>
      <c r="D3" s="38">
        <v>1</v>
      </c>
      <c r="E3" s="38">
        <v>1</v>
      </c>
      <c r="F3" s="38">
        <v>0</v>
      </c>
      <c r="G3" s="38">
        <v>0</v>
      </c>
      <c r="H3" s="38">
        <v>0</v>
      </c>
      <c r="I3" s="38">
        <v>1</v>
      </c>
      <c r="J3" s="38">
        <v>0</v>
      </c>
      <c r="K3" s="38">
        <v>2</v>
      </c>
      <c r="L3" s="38">
        <v>2</v>
      </c>
      <c r="M3" s="38">
        <v>0</v>
      </c>
      <c r="O3" s="38" t="s">
        <v>111</v>
      </c>
    </row>
    <row r="4" spans="1:15" x14ac:dyDescent="0.2">
      <c r="A4">
        <f>Tabelle1!A67</f>
        <v>1</v>
      </c>
      <c r="B4" t="str">
        <f>Tabelle1!B67</f>
        <v>ill</v>
      </c>
      <c r="C4">
        <f>Tabelle1!C67</f>
        <v>1</v>
      </c>
      <c r="D4">
        <f>Tabelle1!D67</f>
        <v>1</v>
      </c>
      <c r="E4">
        <f>Tabelle1!E67</f>
        <v>1</v>
      </c>
      <c r="F4">
        <f>Tabelle1!G67</f>
        <v>1</v>
      </c>
      <c r="G4">
        <f>Tabelle1!H67</f>
        <v>0</v>
      </c>
      <c r="H4">
        <f>Tabelle1!I67</f>
        <v>0</v>
      </c>
      <c r="I4">
        <f>Tabelle1!J67</f>
        <v>1</v>
      </c>
      <c r="J4">
        <f>Tabelle1!K67</f>
        <v>1</v>
      </c>
      <c r="K4">
        <f>Tabelle1!L67</f>
        <v>0.5</v>
      </c>
      <c r="L4">
        <v>0</v>
      </c>
      <c r="M4">
        <v>12</v>
      </c>
    </row>
    <row r="5" spans="1:15" s="38" customFormat="1" x14ac:dyDescent="0.2">
      <c r="A5" s="38">
        <f>Tabelle1!A68</f>
        <v>2</v>
      </c>
      <c r="B5" s="38" t="str">
        <f>Tabelle1!B68</f>
        <v>ill</v>
      </c>
      <c r="C5" s="38">
        <f>Tabelle1!C68</f>
        <v>1</v>
      </c>
      <c r="D5" s="38">
        <f>Tabelle1!D68</f>
        <v>1</v>
      </c>
      <c r="E5" s="38">
        <f>Tabelle1!E68</f>
        <v>1</v>
      </c>
      <c r="F5" s="38">
        <f>Tabelle1!G68</f>
        <v>0</v>
      </c>
      <c r="G5" s="38">
        <f>Tabelle1!H68</f>
        <v>1</v>
      </c>
      <c r="H5" s="38">
        <f>Tabelle1!I68</f>
        <v>1</v>
      </c>
      <c r="I5" s="38">
        <f>Tabelle1!J68</f>
        <v>0</v>
      </c>
      <c r="J5" s="38">
        <f>Tabelle1!K68</f>
        <v>0</v>
      </c>
      <c r="K5" s="38">
        <f>Tabelle1!L68</f>
        <v>1.5</v>
      </c>
      <c r="L5" s="38">
        <v>1</v>
      </c>
      <c r="M5" s="38">
        <v>12</v>
      </c>
    </row>
    <row r="6" spans="1:15" x14ac:dyDescent="0.2">
      <c r="A6">
        <f>Tabelle1!A69</f>
        <v>3</v>
      </c>
      <c r="B6" t="str">
        <f>Tabelle1!B69</f>
        <v>ill</v>
      </c>
      <c r="C6">
        <f>Tabelle1!C69</f>
        <v>1</v>
      </c>
      <c r="D6">
        <f>Tabelle1!D69</f>
        <v>1</v>
      </c>
      <c r="E6">
        <f>Tabelle1!E69</f>
        <v>1</v>
      </c>
      <c r="F6">
        <f>Tabelle1!G69</f>
        <v>0</v>
      </c>
      <c r="G6">
        <f>Tabelle1!H69</f>
        <v>1</v>
      </c>
      <c r="H6">
        <f>Tabelle1!I69</f>
        <v>0</v>
      </c>
      <c r="I6">
        <f>Tabelle1!J69</f>
        <v>1</v>
      </c>
      <c r="J6">
        <f>Tabelle1!K69</f>
        <v>0</v>
      </c>
      <c r="K6">
        <f>Tabelle1!L69</f>
        <v>1</v>
      </c>
      <c r="L6">
        <v>1</v>
      </c>
      <c r="M6">
        <v>0</v>
      </c>
    </row>
    <row r="7" spans="1:15" s="38" customFormat="1" x14ac:dyDescent="0.2">
      <c r="A7" s="38">
        <f>Tabelle1!A70</f>
        <v>4</v>
      </c>
      <c r="B7" s="38" t="str">
        <f>Tabelle1!B70</f>
        <v>ill</v>
      </c>
      <c r="C7" s="38">
        <f>Tabelle1!C70</f>
        <v>1</v>
      </c>
      <c r="D7" s="38">
        <f>Tabelle1!D70</f>
        <v>1</v>
      </c>
      <c r="E7" s="38">
        <f>Tabelle1!E70</f>
        <v>1</v>
      </c>
      <c r="F7" s="38">
        <f>Tabelle1!G70</f>
        <v>0</v>
      </c>
      <c r="G7" s="38">
        <f>Tabelle1!H70</f>
        <v>1</v>
      </c>
      <c r="H7" s="38">
        <f>Tabelle1!I70</f>
        <v>1</v>
      </c>
      <c r="I7" s="38">
        <f>Tabelle1!J70</f>
        <v>1</v>
      </c>
      <c r="J7" s="38">
        <f>Tabelle1!K70</f>
        <v>0</v>
      </c>
      <c r="K7" s="38">
        <f>Tabelle1!L70</f>
        <v>1.5</v>
      </c>
      <c r="L7" s="38">
        <v>1</v>
      </c>
      <c r="M7" s="38">
        <v>12</v>
      </c>
    </row>
    <row r="8" spans="1:15" x14ac:dyDescent="0.2">
      <c r="A8">
        <f>Tabelle1!A71</f>
        <v>5</v>
      </c>
      <c r="B8" t="str">
        <f>Tabelle1!B71</f>
        <v>ill</v>
      </c>
      <c r="C8">
        <f>Tabelle1!C71</f>
        <v>1</v>
      </c>
      <c r="D8">
        <f>Tabelle1!D71</f>
        <v>1</v>
      </c>
      <c r="E8">
        <f>Tabelle1!E71</f>
        <v>1</v>
      </c>
      <c r="F8">
        <f>Tabelle1!G71</f>
        <v>1</v>
      </c>
      <c r="G8">
        <f>Tabelle1!H71</f>
        <v>1</v>
      </c>
      <c r="H8">
        <f>Tabelle1!I71</f>
        <v>1</v>
      </c>
      <c r="I8">
        <f>Tabelle1!J71</f>
        <v>0</v>
      </c>
      <c r="J8">
        <f>Tabelle1!K71</f>
        <v>0</v>
      </c>
      <c r="K8">
        <f>Tabelle1!L71</f>
        <v>1.5</v>
      </c>
      <c r="L8">
        <v>1</v>
      </c>
      <c r="M8">
        <v>12</v>
      </c>
    </row>
    <row r="9" spans="1:15" s="38" customFormat="1" x14ac:dyDescent="0.2">
      <c r="A9" s="38">
        <f>Tabelle1!A72</f>
        <v>6</v>
      </c>
      <c r="B9" s="38" t="str">
        <f>Tabelle1!B72</f>
        <v>ill</v>
      </c>
      <c r="C9" s="38">
        <f>Tabelle1!C72</f>
        <v>1</v>
      </c>
      <c r="D9" s="38">
        <f>Tabelle1!D72</f>
        <v>0</v>
      </c>
      <c r="E9" s="38">
        <f>Tabelle1!E72</f>
        <v>1</v>
      </c>
      <c r="F9" s="38">
        <f>Tabelle1!G72</f>
        <v>1</v>
      </c>
      <c r="G9" s="38">
        <f>Tabelle1!H72</f>
        <v>1</v>
      </c>
      <c r="H9" s="38">
        <f>Tabelle1!I72</f>
        <v>0</v>
      </c>
      <c r="I9" s="38">
        <f>Tabelle1!J72</f>
        <v>0</v>
      </c>
      <c r="J9" s="38">
        <f>Tabelle1!K72</f>
        <v>0</v>
      </c>
      <c r="K9" s="38">
        <f>Tabelle1!L72</f>
        <v>1.5</v>
      </c>
      <c r="L9" s="38">
        <v>1</v>
      </c>
      <c r="M9" s="38">
        <v>12</v>
      </c>
    </row>
    <row r="10" spans="1:15" x14ac:dyDescent="0.2">
      <c r="A10">
        <f>Tabelle1!A73</f>
        <v>7</v>
      </c>
      <c r="B10" t="str">
        <f>Tabelle1!B73</f>
        <v>ill</v>
      </c>
      <c r="C10">
        <f>Tabelle1!C73</f>
        <v>1</v>
      </c>
      <c r="D10">
        <f>Tabelle1!D73</f>
        <v>0</v>
      </c>
      <c r="E10">
        <f>Tabelle1!E73</f>
        <v>1</v>
      </c>
      <c r="F10">
        <f>Tabelle1!G73</f>
        <v>0</v>
      </c>
      <c r="G10">
        <f>Tabelle1!H73</f>
        <v>1</v>
      </c>
      <c r="H10">
        <f>Tabelle1!I73</f>
        <v>1</v>
      </c>
      <c r="I10">
        <f>Tabelle1!J73</f>
        <v>1</v>
      </c>
      <c r="J10">
        <f>Tabelle1!K73</f>
        <v>0</v>
      </c>
      <c r="K10">
        <f>Tabelle1!L73</f>
        <v>2</v>
      </c>
      <c r="L10">
        <v>2</v>
      </c>
      <c r="M10">
        <v>0</v>
      </c>
    </row>
    <row r="11" spans="1:15" s="38" customFormat="1" x14ac:dyDescent="0.2">
      <c r="A11" s="38">
        <f>Tabelle1!A74</f>
        <v>8</v>
      </c>
      <c r="B11" s="38" t="str">
        <f>Tabelle1!B74</f>
        <v>ill</v>
      </c>
      <c r="C11" s="38">
        <f>Tabelle1!C74</f>
        <v>1</v>
      </c>
      <c r="D11" s="38">
        <f>Tabelle1!D74</f>
        <v>0</v>
      </c>
      <c r="E11" s="38">
        <f>Tabelle1!E74</f>
        <v>0</v>
      </c>
      <c r="F11" s="38">
        <f>Tabelle1!G74</f>
        <v>0</v>
      </c>
      <c r="G11" s="38">
        <f>Tabelle1!H74</f>
        <v>1</v>
      </c>
      <c r="H11" s="38">
        <f>Tabelle1!I74</f>
        <v>1</v>
      </c>
      <c r="I11" s="38">
        <f>Tabelle1!J74</f>
        <v>0</v>
      </c>
      <c r="J11" s="38">
        <f>Tabelle1!K74</f>
        <v>0</v>
      </c>
      <c r="K11" s="38">
        <f>Tabelle1!L74</f>
        <v>2.5</v>
      </c>
      <c r="L11" s="38">
        <v>2</v>
      </c>
      <c r="M11" s="38">
        <v>12</v>
      </c>
    </row>
    <row r="12" spans="1:15" x14ac:dyDescent="0.2">
      <c r="A12">
        <f>Tabelle1!A75</f>
        <v>9</v>
      </c>
      <c r="B12" t="str">
        <f>Tabelle1!B75</f>
        <v>ill</v>
      </c>
      <c r="C12">
        <f>Tabelle1!C75</f>
        <v>0</v>
      </c>
      <c r="D12">
        <f>Tabelle1!D75</f>
        <v>0</v>
      </c>
      <c r="E12">
        <f>Tabelle1!E75</f>
        <v>0</v>
      </c>
      <c r="F12">
        <f>Tabelle1!G75</f>
        <v>0</v>
      </c>
      <c r="G12">
        <f>Tabelle1!H75</f>
        <v>1</v>
      </c>
      <c r="H12">
        <f>Tabelle1!I75</f>
        <v>0</v>
      </c>
      <c r="I12">
        <f>Tabelle1!J75</f>
        <v>1</v>
      </c>
      <c r="J12">
        <f>Tabelle1!K75</f>
        <v>1</v>
      </c>
      <c r="K12">
        <f>Tabelle1!L75</f>
        <v>2</v>
      </c>
      <c r="L12">
        <v>2</v>
      </c>
      <c r="M12">
        <v>0</v>
      </c>
    </row>
    <row r="13" spans="1:15" s="38" customFormat="1" x14ac:dyDescent="0.2">
      <c r="A13" s="38">
        <f>Tabelle1!A76</f>
        <v>10</v>
      </c>
      <c r="B13" s="38" t="str">
        <f>Tabelle1!B76</f>
        <v>ill</v>
      </c>
      <c r="C13" s="38">
        <f>Tabelle1!C76</f>
        <v>0</v>
      </c>
      <c r="D13" s="38">
        <f>Tabelle1!D76</f>
        <v>0</v>
      </c>
      <c r="E13" s="38">
        <f>Tabelle1!E76</f>
        <v>0</v>
      </c>
      <c r="F13" s="38">
        <f>Tabelle1!G76</f>
        <v>1</v>
      </c>
      <c r="G13" s="38">
        <f>Tabelle1!H76</f>
        <v>1</v>
      </c>
      <c r="H13" s="38">
        <f>Tabelle1!I76</f>
        <v>1</v>
      </c>
      <c r="I13" s="38">
        <f>Tabelle1!J76</f>
        <v>0</v>
      </c>
      <c r="J13" s="38">
        <f>Tabelle1!K76</f>
        <v>0</v>
      </c>
      <c r="K13" s="38">
        <f>Tabelle1!L76</f>
        <v>3</v>
      </c>
      <c r="L13" s="38">
        <v>3</v>
      </c>
      <c r="M13" s="38">
        <v>0</v>
      </c>
    </row>
    <row r="14" spans="1:15" x14ac:dyDescent="0.2">
      <c r="A14">
        <f>Tabelle1!A77</f>
        <v>11</v>
      </c>
      <c r="B14" t="str">
        <f>Tabelle1!B77</f>
        <v>not ill</v>
      </c>
      <c r="C14">
        <f>Tabelle1!C77</f>
        <v>1</v>
      </c>
      <c r="D14">
        <f>Tabelle1!D77</f>
        <v>1</v>
      </c>
      <c r="E14">
        <f>Tabelle1!E77</f>
        <v>1</v>
      </c>
      <c r="F14" t="str">
        <f>Tabelle1!G77</f>
        <v>-</v>
      </c>
      <c r="G14" t="str">
        <f>Tabelle1!H77</f>
        <v>-</v>
      </c>
      <c r="H14" t="str">
        <f>Tabelle1!I77</f>
        <v>-</v>
      </c>
      <c r="I14" t="str">
        <f>Tabelle1!J77</f>
        <v>-</v>
      </c>
      <c r="J14" t="str">
        <f>Tabelle1!K77</f>
        <v>-</v>
      </c>
      <c r="K14" t="str">
        <f>Tabelle1!L77</f>
        <v>-</v>
      </c>
    </row>
    <row r="15" spans="1:15" s="38" customFormat="1" x14ac:dyDescent="0.2">
      <c r="A15" s="38">
        <f>Tabelle1!A78</f>
        <v>12</v>
      </c>
      <c r="B15" s="38" t="str">
        <f>Tabelle1!B78</f>
        <v>not ill</v>
      </c>
      <c r="C15" s="38">
        <f>Tabelle1!C78</f>
        <v>0</v>
      </c>
      <c r="D15" s="38">
        <f>Tabelle1!D78</f>
        <v>1</v>
      </c>
      <c r="E15" s="38">
        <f>Tabelle1!E78</f>
        <v>0</v>
      </c>
      <c r="F15" s="38" t="str">
        <f>Tabelle1!G78</f>
        <v>-</v>
      </c>
      <c r="G15" s="38" t="str">
        <f>Tabelle1!H78</f>
        <v>-</v>
      </c>
      <c r="H15" s="38" t="str">
        <f>Tabelle1!I78</f>
        <v>-</v>
      </c>
      <c r="I15" s="38" t="str">
        <f>Tabelle1!J78</f>
        <v>-</v>
      </c>
      <c r="J15" s="38" t="str">
        <f>Tabelle1!K78</f>
        <v>-</v>
      </c>
      <c r="K15" s="38" t="str">
        <f>Tabelle1!L78</f>
        <v>-</v>
      </c>
    </row>
    <row r="16" spans="1:15" x14ac:dyDescent="0.2">
      <c r="A16">
        <f>Tabelle1!A79</f>
        <v>13</v>
      </c>
      <c r="B16" t="str">
        <f>Tabelle1!B79</f>
        <v>not ill</v>
      </c>
      <c r="C16">
        <f>Tabelle1!C79</f>
        <v>0</v>
      </c>
      <c r="D16">
        <f>Tabelle1!D79</f>
        <v>1</v>
      </c>
      <c r="E16">
        <f>Tabelle1!E79</f>
        <v>0</v>
      </c>
      <c r="F16" t="str">
        <f>Tabelle1!G79</f>
        <v>-</v>
      </c>
      <c r="G16" t="str">
        <f>Tabelle1!H79</f>
        <v>-</v>
      </c>
      <c r="H16" t="str">
        <f>Tabelle1!I79</f>
        <v>-</v>
      </c>
      <c r="I16" t="str">
        <f>Tabelle1!J79</f>
        <v>-</v>
      </c>
      <c r="J16" t="str">
        <f>Tabelle1!K79</f>
        <v>-</v>
      </c>
      <c r="K16" t="str">
        <f>Tabelle1!L79</f>
        <v>-</v>
      </c>
    </row>
    <row r="17" spans="1:13" s="38" customFormat="1" x14ac:dyDescent="0.2">
      <c r="A17" s="38">
        <f>Tabelle1!A80</f>
        <v>14</v>
      </c>
      <c r="B17" s="38" t="str">
        <f>Tabelle1!B80</f>
        <v>not ill</v>
      </c>
      <c r="C17" s="38">
        <f>Tabelle1!C80</f>
        <v>0</v>
      </c>
      <c r="D17" s="38">
        <f>Tabelle1!D80</f>
        <v>0</v>
      </c>
      <c r="E17" s="38">
        <f>Tabelle1!E80</f>
        <v>0</v>
      </c>
      <c r="F17" s="38" t="str">
        <f>Tabelle1!G80</f>
        <v>-</v>
      </c>
      <c r="G17" s="38" t="str">
        <f>Tabelle1!H80</f>
        <v>-</v>
      </c>
      <c r="H17" s="38" t="str">
        <f>Tabelle1!I80</f>
        <v>-</v>
      </c>
      <c r="I17" s="38" t="str">
        <f>Tabelle1!J80</f>
        <v>-</v>
      </c>
      <c r="J17" s="38" t="str">
        <f>Tabelle1!K80</f>
        <v>-</v>
      </c>
      <c r="K17" s="38" t="str">
        <f>Tabelle1!L80</f>
        <v>-</v>
      </c>
    </row>
    <row r="18" spans="1:13" x14ac:dyDescent="0.2">
      <c r="A18">
        <f>Tabelle1!A81</f>
        <v>15</v>
      </c>
      <c r="B18" t="str">
        <f>Tabelle1!B81</f>
        <v>not ill</v>
      </c>
      <c r="C18">
        <f>Tabelle1!C81</f>
        <v>0</v>
      </c>
      <c r="D18">
        <f>Tabelle1!D81</f>
        <v>0</v>
      </c>
      <c r="E18">
        <f>Tabelle1!E81</f>
        <v>0</v>
      </c>
      <c r="F18" t="str">
        <f>Tabelle1!G81</f>
        <v>-</v>
      </c>
      <c r="G18" t="str">
        <f>Tabelle1!H81</f>
        <v>-</v>
      </c>
      <c r="H18" t="str">
        <f>Tabelle1!I81</f>
        <v>-</v>
      </c>
      <c r="I18" t="str">
        <f>Tabelle1!J81</f>
        <v>-</v>
      </c>
      <c r="J18" t="str">
        <f>Tabelle1!K81</f>
        <v>-</v>
      </c>
      <c r="K18" t="str">
        <f>Tabelle1!L81</f>
        <v>-</v>
      </c>
    </row>
    <row r="19" spans="1:13" s="38" customFormat="1" x14ac:dyDescent="0.2">
      <c r="A19" s="38">
        <f>Tabelle1!A82</f>
        <v>16</v>
      </c>
      <c r="B19" s="38" t="str">
        <f>Tabelle1!B82</f>
        <v>ill</v>
      </c>
      <c r="C19" s="38">
        <f>Tabelle1!C82</f>
        <v>1</v>
      </c>
      <c r="D19" s="38">
        <f>Tabelle1!D82</f>
        <v>1</v>
      </c>
      <c r="E19" s="38">
        <f>Tabelle1!E82</f>
        <v>0</v>
      </c>
      <c r="F19" s="38">
        <f>Tabelle1!G82</f>
        <v>1</v>
      </c>
      <c r="G19" s="38">
        <f>Tabelle1!H82</f>
        <v>1</v>
      </c>
      <c r="H19" s="38">
        <f>Tabelle1!I82</f>
        <v>1</v>
      </c>
      <c r="I19" s="38">
        <f>Tabelle1!J82</f>
        <v>0</v>
      </c>
      <c r="J19" s="38">
        <f>Tabelle1!K82</f>
        <v>0</v>
      </c>
      <c r="K19" s="38">
        <f>Tabelle1!L82</f>
        <v>1.5</v>
      </c>
      <c r="L19" s="38">
        <v>1</v>
      </c>
      <c r="M19" s="38">
        <v>12</v>
      </c>
    </row>
    <row r="20" spans="1:13" x14ac:dyDescent="0.2">
      <c r="A20">
        <f>Tabelle1!A83</f>
        <v>17</v>
      </c>
      <c r="B20" t="str">
        <f>Tabelle1!B83</f>
        <v>ill</v>
      </c>
      <c r="C20">
        <f>Tabelle1!C83</f>
        <v>1</v>
      </c>
      <c r="D20">
        <f>Tabelle1!D83</f>
        <v>1</v>
      </c>
      <c r="E20">
        <f>Tabelle1!E83</f>
        <v>0</v>
      </c>
      <c r="F20">
        <f>Tabelle1!G83</f>
        <v>0</v>
      </c>
      <c r="G20">
        <f>Tabelle1!H83</f>
        <v>0</v>
      </c>
      <c r="H20">
        <f>Tabelle1!I83</f>
        <v>1</v>
      </c>
      <c r="I20">
        <f>Tabelle1!J83</f>
        <v>1</v>
      </c>
      <c r="J20">
        <f>Tabelle1!K83</f>
        <v>1</v>
      </c>
      <c r="K20">
        <f>Tabelle1!L83</f>
        <v>1</v>
      </c>
      <c r="L20">
        <v>1</v>
      </c>
      <c r="M20">
        <v>0</v>
      </c>
    </row>
    <row r="21" spans="1:13" s="38" customFormat="1" x14ac:dyDescent="0.2">
      <c r="A21" s="38">
        <f>Tabelle1!A84</f>
        <v>18</v>
      </c>
      <c r="B21" s="38" t="str">
        <f>Tabelle1!B84</f>
        <v>ill</v>
      </c>
      <c r="C21" s="38">
        <f>Tabelle1!C84</f>
        <v>1</v>
      </c>
      <c r="D21" s="38">
        <f>Tabelle1!D84</f>
        <v>1</v>
      </c>
      <c r="E21" s="38">
        <f>Tabelle1!E84</f>
        <v>1</v>
      </c>
      <c r="F21" s="38">
        <f>Tabelle1!G84</f>
        <v>0</v>
      </c>
      <c r="G21" s="38">
        <f>Tabelle1!H84</f>
        <v>1</v>
      </c>
      <c r="H21" s="38">
        <f>Tabelle1!I84</f>
        <v>1</v>
      </c>
      <c r="I21" s="38">
        <f>Tabelle1!J84</f>
        <v>1</v>
      </c>
      <c r="J21" s="38">
        <f>Tabelle1!K84</f>
        <v>0</v>
      </c>
      <c r="K21" s="38">
        <f>Tabelle1!L84</f>
        <v>1.5</v>
      </c>
      <c r="L21" s="38">
        <v>1</v>
      </c>
      <c r="M21" s="38">
        <v>12</v>
      </c>
    </row>
    <row r="22" spans="1:13" x14ac:dyDescent="0.2">
      <c r="A22">
        <f>Tabelle1!A85</f>
        <v>19</v>
      </c>
      <c r="B22" t="str">
        <f>Tabelle1!B85</f>
        <v>ill</v>
      </c>
      <c r="C22">
        <f>Tabelle1!C85</f>
        <v>1</v>
      </c>
      <c r="D22">
        <f>Tabelle1!D85</f>
        <v>0</v>
      </c>
      <c r="E22">
        <f>Tabelle1!E85</f>
        <v>1</v>
      </c>
      <c r="F22">
        <f>Tabelle1!G85</f>
        <v>0</v>
      </c>
      <c r="G22">
        <f>Tabelle1!H85</f>
        <v>1</v>
      </c>
      <c r="H22">
        <f>Tabelle1!I85</f>
        <v>0</v>
      </c>
      <c r="I22">
        <f>Tabelle1!J85</f>
        <v>1</v>
      </c>
      <c r="J22">
        <f>Tabelle1!K85</f>
        <v>0</v>
      </c>
      <c r="K22">
        <f>Tabelle1!L85</f>
        <v>2</v>
      </c>
      <c r="L22">
        <v>2</v>
      </c>
      <c r="M22">
        <v>0</v>
      </c>
    </row>
    <row r="23" spans="1:13" s="38" customFormat="1" x14ac:dyDescent="0.2">
      <c r="A23" s="38">
        <f>Tabelle1!A86</f>
        <v>20</v>
      </c>
      <c r="B23" s="38" t="str">
        <f>Tabelle1!B86</f>
        <v>ill</v>
      </c>
      <c r="C23" s="38">
        <f>Tabelle1!C86</f>
        <v>0</v>
      </c>
      <c r="D23" s="38">
        <f>Tabelle1!D86</f>
        <v>0</v>
      </c>
      <c r="E23" s="38">
        <f>Tabelle1!E86</f>
        <v>1</v>
      </c>
      <c r="F23" s="38">
        <f>Tabelle1!G86</f>
        <v>1</v>
      </c>
      <c r="G23" s="38">
        <f>Tabelle1!H86</f>
        <v>1</v>
      </c>
      <c r="H23" s="38">
        <f>Tabelle1!I86</f>
        <v>1</v>
      </c>
      <c r="I23" s="38">
        <f>Tabelle1!J86</f>
        <v>0</v>
      </c>
      <c r="J23" s="38">
        <f>Tabelle1!K86</f>
        <v>0</v>
      </c>
      <c r="K23" s="38">
        <f>Tabelle1!L86</f>
        <v>2.5</v>
      </c>
      <c r="L23" s="38">
        <v>2</v>
      </c>
      <c r="M23" s="38">
        <v>12</v>
      </c>
    </row>
    <row r="24" spans="1:13" x14ac:dyDescent="0.2">
      <c r="A24">
        <f>Tabelle1!A87</f>
        <v>21</v>
      </c>
      <c r="B24" t="str">
        <f>Tabelle1!B87</f>
        <v>ill</v>
      </c>
      <c r="C24">
        <f>Tabelle1!C87</f>
        <v>0</v>
      </c>
      <c r="D24">
        <f>Tabelle1!D87</f>
        <v>0</v>
      </c>
      <c r="E24">
        <f>Tabelle1!E87</f>
        <v>0</v>
      </c>
      <c r="F24">
        <f>Tabelle1!G87</f>
        <v>0</v>
      </c>
      <c r="G24">
        <f>Tabelle1!H87</f>
        <v>1</v>
      </c>
      <c r="H24">
        <f>Tabelle1!I87</f>
        <v>0</v>
      </c>
      <c r="I24">
        <f>Tabelle1!J87</f>
        <v>1</v>
      </c>
      <c r="J24">
        <f>Tabelle1!K87</f>
        <v>1</v>
      </c>
      <c r="K24">
        <f>Tabelle1!L87</f>
        <v>1</v>
      </c>
      <c r="L24">
        <v>1</v>
      </c>
      <c r="M24">
        <v>0</v>
      </c>
    </row>
    <row r="25" spans="1:13" s="38" customFormat="1" x14ac:dyDescent="0.2">
      <c r="A25" s="38">
        <f>Tabelle1!A88</f>
        <v>22</v>
      </c>
      <c r="B25" s="38" t="str">
        <f>Tabelle1!B88</f>
        <v>not ill</v>
      </c>
      <c r="C25" s="38">
        <f>Tabelle1!C88</f>
        <v>1</v>
      </c>
      <c r="D25" s="38">
        <f>Tabelle1!D88</f>
        <v>1</v>
      </c>
      <c r="E25" s="38">
        <f>Tabelle1!E88</f>
        <v>1</v>
      </c>
      <c r="F25" s="38" t="str">
        <f>Tabelle1!G88</f>
        <v>-</v>
      </c>
      <c r="G25" s="38" t="str">
        <f>Tabelle1!H88</f>
        <v>-</v>
      </c>
      <c r="H25" s="38" t="str">
        <f>Tabelle1!I88</f>
        <v>-</v>
      </c>
      <c r="I25" s="38" t="str">
        <f>Tabelle1!J88</f>
        <v>-</v>
      </c>
      <c r="J25" s="38" t="str">
        <f>Tabelle1!K88</f>
        <v>-</v>
      </c>
      <c r="K25" s="38" t="str">
        <f>Tabelle1!L88</f>
        <v>-</v>
      </c>
    </row>
    <row r="26" spans="1:13" x14ac:dyDescent="0.2">
      <c r="A26">
        <f>Tabelle1!A89</f>
        <v>23</v>
      </c>
      <c r="B26" t="str">
        <f>Tabelle1!B89</f>
        <v>not ill</v>
      </c>
      <c r="C26">
        <f>Tabelle1!C89</f>
        <v>0</v>
      </c>
      <c r="D26">
        <f>Tabelle1!D89</f>
        <v>1</v>
      </c>
      <c r="E26">
        <f>Tabelle1!E89</f>
        <v>1</v>
      </c>
      <c r="F26" t="str">
        <f>Tabelle1!G89</f>
        <v>-</v>
      </c>
      <c r="G26" t="str">
        <f>Tabelle1!H89</f>
        <v>-</v>
      </c>
      <c r="H26" t="str">
        <f>Tabelle1!I89</f>
        <v>-</v>
      </c>
      <c r="I26" t="str">
        <f>Tabelle1!J89</f>
        <v>-</v>
      </c>
      <c r="J26" t="str">
        <f>Tabelle1!K89</f>
        <v>-</v>
      </c>
      <c r="K26" t="str">
        <f>Tabelle1!L89</f>
        <v>-</v>
      </c>
    </row>
    <row r="27" spans="1:13" s="38" customFormat="1" x14ac:dyDescent="0.2">
      <c r="A27" s="38">
        <f>Tabelle1!A90</f>
        <v>24</v>
      </c>
      <c r="B27" s="38" t="str">
        <f>Tabelle1!B90</f>
        <v>not ill</v>
      </c>
      <c r="C27" s="38">
        <f>Tabelle1!C90</f>
        <v>0</v>
      </c>
      <c r="D27" s="38">
        <f>Tabelle1!D90</f>
        <v>1</v>
      </c>
      <c r="E27" s="38">
        <f>Tabelle1!E90</f>
        <v>0</v>
      </c>
      <c r="F27" s="38" t="str">
        <f>Tabelle1!G90</f>
        <v>-</v>
      </c>
      <c r="G27" s="38" t="str">
        <f>Tabelle1!H90</f>
        <v>-</v>
      </c>
      <c r="H27" s="38" t="str">
        <f>Tabelle1!I90</f>
        <v>-</v>
      </c>
      <c r="I27" s="38" t="str">
        <f>Tabelle1!J90</f>
        <v>-</v>
      </c>
      <c r="J27" s="38" t="str">
        <f>Tabelle1!K90</f>
        <v>-</v>
      </c>
      <c r="K27" s="38" t="str">
        <f>Tabelle1!L90</f>
        <v>-</v>
      </c>
    </row>
    <row r="28" spans="1:13" x14ac:dyDescent="0.2">
      <c r="A28">
        <f>Tabelle1!A91</f>
        <v>25</v>
      </c>
      <c r="B28" t="str">
        <f>Tabelle1!B91</f>
        <v>not ill</v>
      </c>
      <c r="C28">
        <f>Tabelle1!C91</f>
        <v>0</v>
      </c>
      <c r="D28">
        <f>Tabelle1!D91</f>
        <v>0</v>
      </c>
      <c r="E28">
        <f>Tabelle1!E91</f>
        <v>0</v>
      </c>
      <c r="F28" t="str">
        <f>Tabelle1!G91</f>
        <v>-</v>
      </c>
      <c r="G28" t="str">
        <f>Tabelle1!H91</f>
        <v>-</v>
      </c>
      <c r="H28" t="str">
        <f>Tabelle1!I91</f>
        <v>-</v>
      </c>
      <c r="I28" t="str">
        <f>Tabelle1!J91</f>
        <v>-</v>
      </c>
      <c r="J28" t="str">
        <f>Tabelle1!K91</f>
        <v>-</v>
      </c>
      <c r="K28" t="str">
        <f>Tabelle1!L91</f>
        <v>-</v>
      </c>
    </row>
  </sheetData>
  <pageMargins left="0.7" right="0.7" top="0.75" bottom="0.75" header="0.3" footer="0.3"/>
  <pageSetup paperSize="9" orientation="landscape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Printsize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2022-09-17T12:42:57Z</dcterms:modified>
</cp:coreProperties>
</file>